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5" yWindow="285" windowWidth="24240" windowHeight="14160" activeTab="0"/>
  </bookViews>
  <sheets>
    <sheet name="Sprache - Langue - Lingua" sheetId="1" r:id="rId1"/>
    <sheet name="Einführung" sheetId="2" r:id="rId2"/>
    <sheet name="Introduction" sheetId="3" r:id="rId3"/>
    <sheet name="Introduzione" sheetId="4" r:id="rId4"/>
    <sheet name="A(8) (h)" sheetId="5" r:id="rId5"/>
    <sheet name="A(8) (%)" sheetId="6" r:id="rId6"/>
    <sheet name="A(8), A(2000) (Tag-&gt;Jahr)" sheetId="7" r:id="rId7"/>
    <sheet name="reserviert" sheetId="8" r:id="rId8"/>
  </sheets>
  <definedNames>
    <definedName name="A2000_h" localSheetId="6">'A(8), A(2000) (Tag-&gt;Jahr)'!$O$13</definedName>
    <definedName name="A2000_h_gerundet" localSheetId="6">'A(8), A(2000) (Tag-&gt;Jahr)'!$C$25</definedName>
    <definedName name="A8_h" localSheetId="4">'A(8) (h)'!$I$13</definedName>
    <definedName name="A8_h" localSheetId="6">'A(8), A(2000) (Tag-&gt;Jahr)'!$J$13</definedName>
    <definedName name="A8_h_gerundet" localSheetId="4">'A(8) (h)'!$C$24</definedName>
    <definedName name="A8_h_gerundet" localSheetId="6">'A(8), A(2000) (Tag-&gt;Jahr)'!$C$24</definedName>
    <definedName name="A8_p" localSheetId="5">'A(8) (%)'!$H$13</definedName>
    <definedName name="A8_p_gerundet" localSheetId="5">'A(8) (%)'!$C$24</definedName>
    <definedName name="Bezugszeit">'reserviert'!$A$2:$A$5</definedName>
    <definedName name="_xlnm.Print_Area" localSheetId="5">'A(8) (%)'!$A$1:$D$30</definedName>
    <definedName name="_xlnm.Print_Area" localSheetId="4">'A(8) (h)'!$A$1:$D$30</definedName>
    <definedName name="_xlnm.Print_Area" localSheetId="6">'A(8), A(2000) (Tag-&gt;Jahr)'!$A$1:$E$31</definedName>
    <definedName name="Jahresstunden">'reserviert'!$B$5</definedName>
    <definedName name="Monatsstunden">'reserviert'!$B$4</definedName>
    <definedName name="Sprache">'Sprache - Langue - Lingua'!$B$1</definedName>
    <definedName name="Sprachen">'reserviert'!$D$1:$F$1</definedName>
    <definedName name="sum">'A(8) (%)'!$I$15</definedName>
    <definedName name="Tagesstunden">'reserviert'!$B$2</definedName>
    <definedName name="Wochenstunden">'reserviert'!$B$3</definedName>
  </definedNames>
  <calcPr fullCalcOnLoad="1"/>
</workbook>
</file>

<file path=xl/sharedStrings.xml><?xml version="1.0" encoding="utf-8"?>
<sst xmlns="http://schemas.openxmlformats.org/spreadsheetml/2006/main" count="264" uniqueCount="207">
  <si>
    <t>'-</t>
  </si>
  <si>
    <t>%</t>
  </si>
  <si>
    <t>h</t>
  </si>
  <si>
    <t>-</t>
  </si>
  <si>
    <t>Exp. Tag</t>
  </si>
  <si>
    <t>Exp. Jahr</t>
  </si>
  <si>
    <t>h/Jahr</t>
  </si>
  <si>
    <t>Tätigkeit</t>
  </si>
  <si>
    <t>zu treffende Massnahmen:</t>
  </si>
  <si>
    <t>kommt vor an</t>
  </si>
  <si>
    <t>Anteil</t>
  </si>
  <si>
    <t>Beurteilung durch:</t>
  </si>
  <si>
    <t>Funktion:</t>
  </si>
  <si>
    <t>Firma:</t>
  </si>
  <si>
    <t>Abteilung:</t>
  </si>
  <si>
    <t>Messgerät / Datengrundlage:</t>
  </si>
  <si>
    <t>Hinweise zum Gebrauch dieser Tabellen</t>
  </si>
  <si>
    <t>Wozu dienen die verschiedenen Blätter?</t>
  </si>
  <si>
    <t>3 Varianten:</t>
  </si>
  <si>
    <t>Eingaben können nur in gelb hinterlegten Feldern gemacht werden!</t>
  </si>
  <si>
    <t>Legende:</t>
  </si>
  <si>
    <t>Stunde</t>
  </si>
  <si>
    <t>Informations sur l'utilisation des tableaux</t>
  </si>
  <si>
    <t>A quoi servent les différentes feuilles de calcul?</t>
  </si>
  <si>
    <t>Les données ne peuvent être saisies que dans les cellules en jaune.</t>
  </si>
  <si>
    <t>Légende:</t>
  </si>
  <si>
    <t>Legenda</t>
  </si>
  <si>
    <t>Bezugsdauer</t>
  </si>
  <si>
    <t>Stunden</t>
  </si>
  <si>
    <t>Exp. %</t>
  </si>
  <si>
    <t>Bezugszeit:</t>
  </si>
  <si>
    <t>Tota Exp %</t>
  </si>
  <si>
    <t>Zeitumrechnung</t>
  </si>
  <si>
    <t>h.xxx</t>
  </si>
  <si>
    <t>h:mm &gt;&gt;</t>
  </si>
  <si>
    <t>Berechnungen</t>
  </si>
  <si>
    <t>1 Tag</t>
  </si>
  <si>
    <t>1 Woche</t>
  </si>
  <si>
    <t>1 Monat</t>
  </si>
  <si>
    <t>1 Jahr</t>
  </si>
  <si>
    <t>Total Exp %</t>
  </si>
  <si>
    <t>Mittelwert</t>
  </si>
  <si>
    <t>Anzahl Werte</t>
  </si>
  <si>
    <t>Deutsch</t>
  </si>
  <si>
    <t>Anzeige</t>
  </si>
  <si>
    <t>Entreprise:</t>
  </si>
  <si>
    <t>Section:</t>
  </si>
  <si>
    <t>Fonction:</t>
  </si>
  <si>
    <t>Appréciation par:</t>
  </si>
  <si>
    <t>Temps de référence:</t>
  </si>
  <si>
    <t>jours/an</t>
  </si>
  <si>
    <t>Calculs</t>
  </si>
  <si>
    <t>1 jour</t>
  </si>
  <si>
    <t>1 semaine</t>
  </si>
  <si>
    <t>1 mois</t>
  </si>
  <si>
    <t>1 un</t>
  </si>
  <si>
    <t>1 giorno</t>
  </si>
  <si>
    <t>1 settimana</t>
  </si>
  <si>
    <t>1 mese</t>
  </si>
  <si>
    <t>1 anno</t>
  </si>
  <si>
    <t>Sprache / Langue / Lingua:</t>
  </si>
  <si>
    <t>Wählen Sie hier die Sprache für die Rechenblätter.</t>
  </si>
  <si>
    <t>gewählte Sprache:</t>
  </si>
  <si>
    <t>Index:</t>
  </si>
  <si>
    <t>Summe</t>
  </si>
  <si>
    <t>Moyenne</t>
  </si>
  <si>
    <t>Somme</t>
  </si>
  <si>
    <t>akustik@suva.ch</t>
  </si>
  <si>
    <t>Achtung: Expositionszeit ist grösser als Bezugszeit!</t>
  </si>
  <si>
    <t>Durée de référence exprimée en heures; elle peut être d'une journée, d'une semaine ou d'une année</t>
  </si>
  <si>
    <t>3 variantes:</t>
  </si>
  <si>
    <t>Choisir la langue pour les feuilles de calcul.</t>
  </si>
  <si>
    <t>Scegliere la lingua per i fogli di calcolo.</t>
  </si>
  <si>
    <t>3 varianti</t>
  </si>
  <si>
    <t>Attività</t>
  </si>
  <si>
    <t>Numero valori</t>
  </si>
  <si>
    <t>Valore medio</t>
  </si>
  <si>
    <t>Somma</t>
  </si>
  <si>
    <t>Conversione temporale</t>
  </si>
  <si>
    <t>Italiano</t>
  </si>
  <si>
    <t>Ditta:</t>
  </si>
  <si>
    <t>Reparto:</t>
  </si>
  <si>
    <t>Funzione:</t>
  </si>
  <si>
    <t>Svolta da:</t>
  </si>
  <si>
    <t>Misure necessarie:</t>
  </si>
  <si>
    <t>Französisch</t>
  </si>
  <si>
    <t>Activité</t>
  </si>
  <si>
    <t>Fréquence</t>
  </si>
  <si>
    <t>Nombre de valeurs</t>
  </si>
  <si>
    <t>heures</t>
  </si>
  <si>
    <t>Conversion du temps</t>
  </si>
  <si>
    <t>Mesures à mettre en œuvre:</t>
  </si>
  <si>
    <t>Attention: Temps d'exposition dépasse le temps de référence!</t>
  </si>
  <si>
    <t>Expositionszeit</t>
  </si>
  <si>
    <t>Tempo di esposizione</t>
  </si>
  <si>
    <t>Temps d'exposition</t>
  </si>
  <si>
    <t>ore</t>
  </si>
  <si>
    <t>Quote-part</t>
  </si>
  <si>
    <t>giorni/anno</t>
  </si>
  <si>
    <t xml:space="preserve">  Suva, Bereich Physik</t>
  </si>
  <si>
    <r>
      <t>Bitte beachten:</t>
    </r>
    <r>
      <rPr>
        <sz val="12"/>
        <rFont val="Arial"/>
        <family val="2"/>
      </rPr>
      <t xml:space="preserve">
Dieses Dokument enthält mehrere Rechenblätter, die durch anklicken der Register am unteren Rand des Programmfensters angewählt werden können!</t>
    </r>
  </si>
  <si>
    <r>
      <t>Attention:</t>
    </r>
    <r>
      <rPr>
        <sz val="12"/>
        <rFont val="Arial"/>
        <family val="2"/>
      </rPr>
      <t xml:space="preserve">
Ce document contient plusieurs feuilles de calcul qui peuvent être sélectionnées lorsque l'on clique sur l'onglet de feuille correspondant en bas dans la fenêtre de programme!</t>
    </r>
  </si>
  <si>
    <r>
      <t>Avvertenza</t>
    </r>
    <r>
      <rPr>
        <sz val="12"/>
        <rFont val="Arial"/>
        <family val="2"/>
      </rPr>
      <t xml:space="preserve">
Il presente file contiene differenti fogli di calcolo accessibili cliccando sulle linguette riportate in basso!</t>
    </r>
  </si>
  <si>
    <t xml:space="preserve">V1.23, Oktober 2007 </t>
  </si>
  <si>
    <t>h.xx/Tag</t>
  </si>
  <si>
    <t>h.xx/jour</t>
  </si>
  <si>
    <t>h.xx/giorno</t>
  </si>
  <si>
    <r>
      <t>a</t>
    </r>
    <r>
      <rPr>
        <b/>
        <vertAlign val="subscript"/>
        <sz val="12"/>
        <rFont val="Arial"/>
        <family val="2"/>
      </rPr>
      <t>hv,i</t>
    </r>
  </si>
  <si>
    <r>
      <t>m/s</t>
    </r>
    <r>
      <rPr>
        <vertAlign val="superscript"/>
        <sz val="11"/>
        <rFont val="Arial"/>
        <family val="2"/>
      </rPr>
      <t>2</t>
    </r>
  </si>
  <si>
    <t>A(8)</t>
  </si>
  <si>
    <r>
      <t>m/s</t>
    </r>
    <r>
      <rPr>
        <b/>
        <vertAlign val="superscript"/>
        <sz val="12"/>
        <rFont val="Arial"/>
        <family val="2"/>
      </rPr>
      <t>2</t>
    </r>
  </si>
  <si>
    <r>
      <t>m/s</t>
    </r>
    <r>
      <rPr>
        <vertAlign val="superscript"/>
        <sz val="12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</si>
  <si>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/s</t>
    </r>
    <r>
      <rPr>
        <vertAlign val="superscript"/>
        <sz val="11"/>
        <rFont val="Arial"/>
        <family val="2"/>
      </rPr>
      <t>4</t>
    </r>
  </si>
  <si>
    <t>A(2000)</t>
  </si>
  <si>
    <t>Appréciation de l'exposition au vibrations de système main-bras</t>
  </si>
  <si>
    <t>Vibromètre / Base de données:</t>
  </si>
  <si>
    <t>Vibrometro / base di dati:</t>
  </si>
  <si>
    <t>Vibrationsquelle</t>
  </si>
  <si>
    <t>Source de vibration</t>
  </si>
  <si>
    <t>Untersuchung:</t>
  </si>
  <si>
    <t>Examen:</t>
  </si>
  <si>
    <t>Esame:</t>
  </si>
  <si>
    <t>A(8) (…):</t>
  </si>
  <si>
    <r>
      <t>A(8)</t>
    </r>
    <r>
      <rPr>
        <vertAlign val="subscript"/>
        <sz val="11"/>
        <rFont val="Arial"/>
        <family val="2"/>
      </rPr>
      <t>,p</t>
    </r>
  </si>
  <si>
    <t>partieller A(8) (Zwischenergebnis)</t>
  </si>
  <si>
    <r>
      <t>a</t>
    </r>
    <r>
      <rPr>
        <vertAlign val="subscript"/>
        <sz val="11"/>
        <rFont val="Arial"/>
        <family val="2"/>
      </rPr>
      <t>hv,i</t>
    </r>
  </si>
  <si>
    <t>A(8) (h)</t>
  </si>
  <si>
    <t>A(8) (%)</t>
  </si>
  <si>
    <t>A(8), A(2000)        (Tag-&gt;Jahr)</t>
  </si>
  <si>
    <t>L'exposition aux vibrations main-bras:</t>
  </si>
  <si>
    <t>Massnahmenstufe</t>
  </si>
  <si>
    <t>Hand-Arm-Vibrationsexposition:</t>
  </si>
  <si>
    <t>Beurteilung der Hand-Arm-Vibrationsbelastung</t>
  </si>
  <si>
    <t>M1</t>
  </si>
  <si>
    <t>M2</t>
  </si>
  <si>
    <t>Massnahmen:</t>
  </si>
  <si>
    <t>Mesures:</t>
  </si>
  <si>
    <t>Misure:</t>
  </si>
  <si>
    <t>Tage/Jahr</t>
  </si>
  <si>
    <t>Weitere Informationen zu Vibrationen und Massnahmen finden Sie in der Broschüre "Risikofaktor Vibrationen. So schützen Sie die Gesundheit Ihrer Mitarbeitenden" (Bestellnummer: 44089.d)</t>
  </si>
  <si>
    <t>• Information der Arbeitnehmenden über Gefährdung und Auswirkungen der Vibrationsbelastung
• Instruktion der Arbeitnehmenden über mögliche Schutzmassnahmen und deren Anwendung
• Vorsorglicher Unterhalt von Geräten und Maschinen
• Tragen von Handschuhen (Nicht bei drehenden Werkzeugen!)
• Kauf vibrationsarmer Geräte bei Ersatz alter Geräte.</t>
  </si>
  <si>
    <t>• Information der Arbeitnehmenden über Gefährdung und Auswirkungen der Vibrationsbelastung
• Instruktion der Arbeitnehmenden über mögliche Schutzmassnahmen und deren Anwendung
• Vorsorglicher Unterhalt von Geräten und Maschinen
• Tragen von Handschuhen (Nicht bei drehenden Werkzeugen!)
• Kauf vibrationsarmer Geräte bei Ersatz alter Geräte
• Mögliche Ersatzverfahren anwenden
• Ersatz von stark vibrierenden Geräten
• Reduktion der Expositionszeit pro Mitarbeiter</t>
  </si>
  <si>
    <t>Angabe der Expositionszeit in Prozent der jährlichen Arbeitszeit</t>
  </si>
  <si>
    <t>Niveau de mesures</t>
  </si>
  <si>
    <r>
      <t>A(8)</t>
    </r>
    <r>
      <rPr>
        <vertAlign val="subscript"/>
        <sz val="11"/>
        <rFont val="Arial"/>
        <family val="2"/>
      </rPr>
      <t>i</t>
    </r>
  </si>
  <si>
    <r>
      <t>A(8)</t>
    </r>
    <r>
      <rPr>
        <vertAlign val="subscript"/>
        <sz val="11"/>
        <rFont val="Arial"/>
        <family val="2"/>
      </rPr>
      <t>i</t>
    </r>
    <r>
      <rPr>
        <vertAlign val="superscript"/>
        <sz val="11"/>
        <rFont val="Arial"/>
        <family val="2"/>
      </rPr>
      <t>2</t>
    </r>
  </si>
  <si>
    <r>
      <t>A(2000)</t>
    </r>
    <r>
      <rPr>
        <vertAlign val="subscript"/>
        <sz val="11"/>
        <rFont val="Arial"/>
        <family val="2"/>
      </rPr>
      <t>i</t>
    </r>
  </si>
  <si>
    <r>
      <t>A(2000)</t>
    </r>
    <r>
      <rPr>
        <vertAlign val="subscript"/>
        <sz val="11"/>
        <rFont val="Arial"/>
        <family val="2"/>
      </rPr>
      <t>i</t>
    </r>
    <r>
      <rPr>
        <vertAlign val="superscript"/>
        <sz val="11"/>
        <rFont val="Arial"/>
        <family val="2"/>
      </rPr>
      <t>2</t>
    </r>
  </si>
  <si>
    <t>Misure di livello</t>
  </si>
  <si>
    <t>Bestimmung der Expositionszeit für Personen mit wechselnden Tätigkeiten oder saisonalen Vibrationsbelastungen.</t>
  </si>
  <si>
    <r>
      <t>Hand-Arm-Beschleunigungswerte a</t>
    </r>
    <r>
      <rPr>
        <vertAlign val="subscript"/>
        <sz val="11"/>
        <rFont val="Arial"/>
        <family val="2"/>
      </rPr>
      <t>hv</t>
    </r>
    <r>
      <rPr>
        <sz val="11"/>
        <rFont val="Arial"/>
        <family val="2"/>
      </rPr>
      <t xml:space="preserve"> der N verschiedenen Vibrationsquellen</t>
    </r>
  </si>
  <si>
    <r>
      <t>A(8)</t>
    </r>
    <r>
      <rPr>
        <vertAlign val="subscript"/>
        <sz val="11"/>
        <rFont val="Arial"/>
        <family val="2"/>
      </rPr>
      <t>,i</t>
    </r>
  </si>
  <si>
    <t>zeitlicher Anteil, während dem eine Person dem betreffenden Beschleunigungswert (Vibrationsbelastung) ausgesetzt ist.</t>
  </si>
  <si>
    <t>Angabe der Dauer in Stunden, als Bezugszeit gilt ein durchschnittlicher Arbeitstag im Arbeitsjahr.</t>
  </si>
  <si>
    <t>Expositionszeit     [% oder h]</t>
  </si>
  <si>
    <t>Hand-Arm-Tagesexpositionswert</t>
  </si>
  <si>
    <t>Hand-Arm-Tagesexpositionswert (gemittelt über das Jahr)</t>
  </si>
  <si>
    <t>L'exposition aux vibrations main-bras par jour (en moyenne par année)</t>
  </si>
  <si>
    <t>L'exposition aux vibrations main-bras par jour</t>
  </si>
  <si>
    <t>A(8) partiel (résultat partiel)</t>
  </si>
  <si>
    <r>
      <t>A(8)</t>
    </r>
    <r>
      <rPr>
        <vertAlign val="subscript"/>
        <sz val="11"/>
        <rFont val="Arial"/>
        <family val="2"/>
      </rPr>
      <t>d</t>
    </r>
  </si>
  <si>
    <r>
      <t>A(8)</t>
    </r>
    <r>
      <rPr>
        <vertAlign val="subscript"/>
        <sz val="11"/>
        <rFont val="Arial"/>
        <family val="2"/>
      </rPr>
      <t>a</t>
    </r>
  </si>
  <si>
    <t xml:space="preserve">Hand-Arm-Tagesexpositionswert gemittelt über ein Jahr (resultierende mittlere jährliche Hand-Arm-Vibrationsbelastung) </t>
  </si>
  <si>
    <t>Hand-Arm-Tagesexpositionswert bezogen auf einen Tag (resultierende tägliche Hand-Arm-Vibrationsbelastung)</t>
  </si>
  <si>
    <r>
      <t>A(8)</t>
    </r>
    <r>
      <rPr>
        <b/>
        <vertAlign val="subscript"/>
        <sz val="12"/>
        <rFont val="Arial"/>
        <family val="2"/>
      </rPr>
      <t>a</t>
    </r>
  </si>
  <si>
    <r>
      <t>A(8)</t>
    </r>
    <r>
      <rPr>
        <b/>
        <vertAlign val="subscript"/>
        <sz val="12"/>
        <rFont val="Arial"/>
        <family val="2"/>
      </rPr>
      <t>d</t>
    </r>
  </si>
  <si>
    <t>Berechnung des Hand-Arm-Tagesexpositionswerts A(8)</t>
  </si>
  <si>
    <t>Istruzioni per l'uso</t>
  </si>
  <si>
    <t>A cosa servono i diversi fogli di calcolo?</t>
  </si>
  <si>
    <t>Tempo di esposizione in percentuale dell'orario di lavoro annuale</t>
  </si>
  <si>
    <t>A(8), A(2000)        (giorno-&gt;anno)</t>
  </si>
  <si>
    <r>
      <t>Valori di accelerazione a</t>
    </r>
    <r>
      <rPr>
        <vertAlign val="subscript"/>
        <sz val="11"/>
        <rFont val="Arial"/>
        <family val="2"/>
      </rPr>
      <t>w</t>
    </r>
    <r>
      <rPr>
        <sz val="11"/>
        <rFont val="Arial"/>
        <family val="2"/>
      </rPr>
      <t xml:space="preserve"> riferiti a N fonti di vibrazioni</t>
    </r>
  </si>
  <si>
    <t>Durata di esposizione alle vibrazioni per una persona</t>
  </si>
  <si>
    <t>Risultato parziale A(8)</t>
  </si>
  <si>
    <t>Ora</t>
  </si>
  <si>
    <t>Valutazione dell'esposizione alle vibrazioni trasmesse al sistema mano-braccio</t>
  </si>
  <si>
    <t>Quota</t>
  </si>
  <si>
    <t>Frequenza</t>
  </si>
  <si>
    <t>Calcoli</t>
  </si>
  <si>
    <t>• Informare i lavoratori in merito ai pericoli e agli effetti delle vibrazioni
• Istruire i lavoratori sulle possibili misure di protezione e sulla loro applicazione
• Manutenzione preventiva di apparecchi e macchine
• Indossare i guanti in caso di esposizione a vibrazioni mano-braccio (non con gli utensili rotanti)
• Acquistare apparecchiature a bassa vibrazione e sostituire quelle vecchie
• Adottare, se possibile, metodi di lavoro alternativi
• Sostituire gli apparecchi ad alta vibrazione
• Ridurre il tempo di esposizione individuale</t>
  </si>
  <si>
    <t>Tempo di esposizione     [% oppure h]</t>
  </si>
  <si>
    <t>Determinazione dell'esposizione giornaliera A(8) alle vibrazioni trasmesse al sistema mano-braccio</t>
  </si>
  <si>
    <t>Indicazione della durata in ore; come periodo di riferimento si considera un giorno di lavoro medio dell'anno</t>
  </si>
  <si>
    <t>Determinazione dell'esposizione per coloro che svolgono attività variabili o con esposizioni variabili a seconda delle stagioni</t>
  </si>
  <si>
    <t>Si possono compilare solo i campi in giallo!</t>
  </si>
  <si>
    <t>Esposizione giornaliera in un giorno di lavoro (esposizione giornaliera per il sistema mano-braccio)</t>
  </si>
  <si>
    <t xml:space="preserve">Esposizione giornaliera calcolata in media su un anno (esposizione annua per il sistema mano-braccio) </t>
  </si>
  <si>
    <t>Fonte vibrazioni</t>
  </si>
  <si>
    <t>Esposizione mano-braccio:</t>
  </si>
  <si>
    <t>Esposizione giornaliera mano-braccio (calcolata in media su un anno):</t>
  </si>
  <si>
    <t>Esposizione giornaliera mano-braccio:</t>
  </si>
  <si>
    <t>Attenzione: il tempo di esposizione è maggiore del periodo di riferimento</t>
  </si>
  <si>
    <t>Periodo di riferimento:</t>
  </si>
  <si>
    <t xml:space="preserve">• Informare i lavoratori in merito ai pericoli e agli effetti delle vibrazioni
• Istruire i lavoratori sulle possibili misure di protezione e sulla loro applicazione
• Manutenzione preventiva di apparecchi e macchine
• Indossare i guanti in caso di esposizione a vibrazioni mano-braccio (non con gli utensili rotanti!)
• Acquistare apparecchiature a bassa vibrazione e sostituire quelle vecchie
</t>
  </si>
  <si>
    <t>Potete trovare ulteriori informazioni sulle vibrazioni e le misure nell'opuscolo: "Rischio vibrazioni. Come proteggere la salute dei lavoratori" (codice 44089.i).</t>
  </si>
  <si>
    <t>Calcul de l'exposition aux vibrations main-bras par jour A(8) ou par année</t>
  </si>
  <si>
    <t>Temps d'exposition en pour cent du temps de travail</t>
  </si>
  <si>
    <t xml:space="preserve">Estimation du temps d'exposition pour des personnes exerçant  diverses activités ou exposées au bruit de façon saisonnière </t>
  </si>
  <si>
    <t>Valeurs d'accélération du système main-bras de N sources de vibration</t>
  </si>
  <si>
    <t>Durée pendant laquelle un individu est exposé au niveau sonore en question; indiquée en heures par jour, en heures par semaine ou en %</t>
  </si>
  <si>
    <t>Exposition aux vibrations main-bras par jour.</t>
  </si>
  <si>
    <t>Exposition aux vibrations main-bras par année.</t>
  </si>
  <si>
    <t>Heure</t>
  </si>
  <si>
    <t xml:space="preserve">• Information des travailleurs sur les dangers et les effets de l’exposition aux vibrations
• Instruction des travailleurs sur les mesures de protection possibles et leur utilisation
• Entretien préventif des machines et des équipements
• Port de gants lors de vibrations main-bras
• Acquisition d'appareils à faibles vibrations lors du remplacement des appareils
</t>
  </si>
  <si>
    <t>• Information des travailleurs sur les dangers et les effets de l’exposition aux vibrations
• Instruction des travailleurs sur les mesures de protection possibles et leur application
• Entretien préventif des machines et des équipements
• Port de gants lors de vibrations main-bras
• Acquisition d'appareils à faibles vibrations lors du remplacement des appareils
• Recherche de procédés de substitution
• Remplacement des appareils à fortes vibrations
• Réduction du temps d'exposition par collaborateur</t>
  </si>
  <si>
    <t>Vous trouverez des moyens d'information complémentaires pour les vibrations et des mesures dans la publication "Les vibrations: un facteur de risque. Protégez la santé de vos collaborateurs!" (Référence: 44089.f)</t>
  </si>
  <si>
    <t>Temps d'exposition [% ou h]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</si>
</sst>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0.0%"/>
    <numFmt numFmtId="166" formatCode="0.000"/>
    <numFmt numFmtId="167" formatCode="[h]:mm"/>
  </numFmts>
  <fonts count="57">
    <font>
      <sz val="1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bscript"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vertAlign val="subscript"/>
      <sz val="11"/>
      <name val="Arial"/>
      <family val="2"/>
    </font>
    <font>
      <i/>
      <sz val="11"/>
      <name val="Arial"/>
      <family val="2"/>
    </font>
    <font>
      <b/>
      <sz val="11"/>
      <color indexed="10"/>
      <name val="Arial"/>
      <family val="2"/>
    </font>
    <font>
      <vertAlign val="superscript"/>
      <sz val="11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sz val="11"/>
      <name val="Wingdings"/>
      <family val="0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46"/>
      </left>
      <right/>
      <top style="thin">
        <color indexed="46"/>
      </top>
      <bottom style="thin">
        <color indexed="46"/>
      </bottom>
    </border>
    <border>
      <left/>
      <right/>
      <top style="thin">
        <color indexed="46"/>
      </top>
      <bottom style="thin">
        <color indexed="46"/>
      </bottom>
    </border>
    <border>
      <left/>
      <right style="thin">
        <color indexed="46"/>
      </right>
      <top style="thin">
        <color indexed="46"/>
      </top>
      <bottom style="thin">
        <color indexed="46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5">
    <xf numFmtId="0" fontId="0" fillId="0" borderId="0" xfId="0" applyAlignment="1">
      <alignment vertical="top"/>
    </xf>
    <xf numFmtId="0" fontId="11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33" borderId="0" xfId="0" applyFont="1" applyFill="1" applyAlignment="1" applyProtection="1">
      <alignment horizontal="left" vertical="top"/>
      <protection hidden="1"/>
    </xf>
    <xf numFmtId="0" fontId="0" fillId="0" borderId="0" xfId="0" applyAlignment="1">
      <alignment horizontal="center" vertical="top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top"/>
    </xf>
    <xf numFmtId="0" fontId="0" fillId="0" borderId="0" xfId="0" applyNumberFormat="1" applyAlignment="1">
      <alignment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0" xfId="0" applyFont="1" applyAlignment="1">
      <alignment horizontal="left" vertical="top"/>
    </xf>
    <xf numFmtId="0" fontId="0" fillId="0" borderId="0" xfId="0" applyFont="1" applyAlignment="1" applyProtection="1">
      <alignment vertical="top" wrapText="1"/>
      <protection hidden="1"/>
    </xf>
    <xf numFmtId="0" fontId="7" fillId="0" borderId="10" xfId="0" applyFont="1" applyFill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4" fillId="0" borderId="10" xfId="0" applyFont="1" applyFill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vertical="center"/>
      <protection hidden="1" locked="0"/>
    </xf>
    <xf numFmtId="0" fontId="13" fillId="0" borderId="10" xfId="0" applyFont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0" xfId="0" applyFont="1" applyFill="1" applyBorder="1" applyAlignment="1" applyProtection="1">
      <alignment horizontal="left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5" fillId="34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Border="1" applyAlignment="1" applyProtection="1">
      <alignment horizontal="center" vertical="center"/>
      <protection hidden="1"/>
    </xf>
    <xf numFmtId="164" fontId="4" fillId="0" borderId="10" xfId="49" applyNumberFormat="1" applyFont="1" applyFill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164" fontId="0" fillId="0" borderId="10" xfId="0" applyNumberFormat="1" applyFont="1" applyFill="1" applyBorder="1" applyAlignment="1" applyProtection="1">
      <alignment horizontal="center" vertical="center"/>
      <protection hidden="1"/>
    </xf>
    <xf numFmtId="165" fontId="0" fillId="0" borderId="10" xfId="0" applyNumberFormat="1" applyFont="1" applyBorder="1" applyAlignment="1" applyProtection="1">
      <alignment horizontal="center" vertical="center"/>
      <protection hidden="1"/>
    </xf>
    <xf numFmtId="165" fontId="5" fillId="0" borderId="10" xfId="49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4" fillId="0" borderId="10" xfId="49" applyNumberFormat="1" applyFont="1" applyBorder="1" applyAlignment="1" applyProtection="1">
      <alignment horizontal="center" vertical="center"/>
      <protection hidden="1"/>
    </xf>
    <xf numFmtId="0" fontId="5" fillId="0" borderId="10" xfId="0" applyFont="1" applyFill="1" applyBorder="1" applyAlignment="1" applyProtection="1">
      <alignment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vertical="center"/>
      <protection hidden="1"/>
    </xf>
    <xf numFmtId="0" fontId="8" fillId="35" borderId="10" xfId="0" applyFont="1" applyFill="1" applyBorder="1" applyAlignment="1" applyProtection="1">
      <alignment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hidden="1"/>
    </xf>
    <xf numFmtId="166" fontId="0" fillId="35" borderId="10" xfId="0" applyNumberFormat="1" applyFont="1" applyFill="1" applyBorder="1" applyAlignment="1" applyProtection="1">
      <alignment vertical="center"/>
      <protection hidden="1"/>
    </xf>
    <xf numFmtId="165" fontId="0" fillId="0" borderId="10" xfId="49" applyNumberFormat="1" applyFont="1" applyFill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vertic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164" fontId="0" fillId="0" borderId="10" xfId="49" applyNumberFormat="1" applyFont="1" applyFill="1" applyBorder="1" applyAlignment="1" applyProtection="1">
      <alignment horizontal="center" vertical="center"/>
      <protection hidden="1"/>
    </xf>
    <xf numFmtId="165" fontId="5" fillId="0" borderId="10" xfId="0" applyNumberFormat="1" applyFont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left" vertical="top"/>
      <protection hidden="1"/>
    </xf>
    <xf numFmtId="0" fontId="4" fillId="34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top"/>
    </xf>
    <xf numFmtId="0" fontId="4" fillId="33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 applyProtection="1">
      <alignment vertical="top" wrapText="1"/>
      <protection hidden="1"/>
    </xf>
    <xf numFmtId="0" fontId="5" fillId="0" borderId="0" xfId="0" applyFont="1" applyAlignment="1" applyProtection="1">
      <alignment vertical="top"/>
      <protection hidden="1"/>
    </xf>
    <xf numFmtId="0" fontId="3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horizontal="left" vertical="top"/>
      <protection/>
    </xf>
    <xf numFmtId="164" fontId="5" fillId="0" borderId="10" xfId="0" applyNumberFormat="1" applyFont="1" applyBorder="1" applyAlignment="1" applyProtection="1">
      <alignment horizontal="center" vertical="center"/>
      <protection hidden="1"/>
    </xf>
    <xf numFmtId="0" fontId="55" fillId="0" borderId="10" xfId="0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 horizontal="left" vertical="top"/>
    </xf>
    <xf numFmtId="0" fontId="0" fillId="0" borderId="0" xfId="0" applyFont="1" applyFill="1" applyAlignment="1" applyProtection="1">
      <alignment horizontal="left" vertical="top"/>
      <protection/>
    </xf>
    <xf numFmtId="0" fontId="18" fillId="0" borderId="10" xfId="0" applyFont="1" applyBorder="1" applyAlignment="1" applyProtection="1">
      <alignment vertical="center"/>
      <protection hidden="1"/>
    </xf>
    <xf numFmtId="0" fontId="4" fillId="36" borderId="10" xfId="0" applyFont="1" applyFill="1" applyBorder="1" applyAlignment="1" applyProtection="1">
      <alignment vertical="center" wrapText="1"/>
      <protection hidden="1"/>
    </xf>
    <xf numFmtId="0" fontId="5" fillId="36" borderId="10" xfId="0" applyFont="1" applyFill="1" applyBorder="1" applyAlignment="1" applyProtection="1">
      <alignment vertical="center"/>
      <protection hidden="1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9" fillId="0" borderId="0" xfId="0" applyFont="1" applyAlignment="1">
      <alignment vertical="top"/>
    </xf>
    <xf numFmtId="0" fontId="4" fillId="0" borderId="10" xfId="0" applyFont="1" applyFill="1" applyBorder="1" applyAlignment="1" applyProtection="1">
      <alignment vertical="center" wrapText="1"/>
      <protection hidden="1"/>
    </xf>
    <xf numFmtId="2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left" vertical="center"/>
      <protection hidden="1"/>
    </xf>
    <xf numFmtId="0" fontId="56" fillId="0" borderId="10" xfId="0" applyFont="1" applyBorder="1" applyAlignment="1" applyProtection="1">
      <alignment vertical="center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vertical="center" wrapText="1"/>
      <protection hidden="1"/>
    </xf>
    <xf numFmtId="0" fontId="4" fillId="0" borderId="10" xfId="0" applyFont="1" applyBorder="1" applyAlignment="1" applyProtection="1">
      <alignment vertical="center" wrapText="1"/>
      <protection hidden="1"/>
    </xf>
    <xf numFmtId="0" fontId="5" fillId="0" borderId="10" xfId="0" applyFont="1" applyFill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center" vertical="top"/>
      <protection hidden="1"/>
    </xf>
    <xf numFmtId="0" fontId="0" fillId="0" borderId="0" xfId="0" applyFont="1" applyAlignment="1" applyProtection="1">
      <alignment horizontal="center" vertical="top" wrapText="1"/>
      <protection hidden="1"/>
    </xf>
    <xf numFmtId="167" fontId="0" fillId="33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49" applyNumberFormat="1" applyFont="1" applyFill="1" applyBorder="1" applyAlignment="1" applyProtection="1">
      <alignment horizontal="center" vertical="center"/>
      <protection locked="0"/>
    </xf>
    <xf numFmtId="165" fontId="5" fillId="33" borderId="10" xfId="49" applyNumberFormat="1" applyFont="1" applyFill="1" applyBorder="1" applyAlignment="1" applyProtection="1">
      <alignment horizontal="center" vertical="center"/>
      <protection locked="0"/>
    </xf>
    <xf numFmtId="164" fontId="5" fillId="33" borderId="1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4" fillId="0" borderId="0" xfId="0" applyFont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0" fillId="0" borderId="0" xfId="0" applyFont="1" applyFill="1" applyAlignment="1" applyProtection="1">
      <alignment horizontal="left" vertical="top" wrapText="1"/>
      <protection hidden="1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left" vertical="top" wrapText="1"/>
      <protection hidden="1"/>
    </xf>
    <xf numFmtId="0" fontId="3" fillId="36" borderId="15" xfId="0" applyFont="1" applyFill="1" applyBorder="1" applyAlignment="1" applyProtection="1">
      <alignment horizontal="left" vertical="top" wrapText="1"/>
      <protection hidden="1"/>
    </xf>
    <xf numFmtId="0" fontId="3" fillId="36" borderId="16" xfId="0" applyFont="1" applyFill="1" applyBorder="1" applyAlignment="1" applyProtection="1">
      <alignment horizontal="left" vertical="top" wrapText="1"/>
      <protection hidden="1"/>
    </xf>
    <xf numFmtId="0" fontId="13" fillId="36" borderId="14" xfId="0" applyFont="1" applyFill="1" applyBorder="1" applyAlignment="1" applyProtection="1">
      <alignment horizontal="left" vertical="top" wrapText="1"/>
      <protection hidden="1"/>
    </xf>
    <xf numFmtId="0" fontId="13" fillId="36" borderId="15" xfId="0" applyFont="1" applyFill="1" applyBorder="1" applyAlignment="1" applyProtection="1">
      <alignment horizontal="left" vertical="top" wrapText="1"/>
      <protection hidden="1"/>
    </xf>
    <xf numFmtId="0" fontId="13" fillId="36" borderId="16" xfId="0" applyFont="1" applyFill="1" applyBorder="1" applyAlignment="1" applyProtection="1">
      <alignment horizontal="left" vertical="top" wrapText="1"/>
      <protection hidden="1"/>
    </xf>
    <xf numFmtId="0" fontId="4" fillId="36" borderId="14" xfId="0" applyFont="1" applyFill="1" applyBorder="1" applyAlignment="1" applyProtection="1">
      <alignment horizontal="left" vertical="top"/>
      <protection hidden="1"/>
    </xf>
    <xf numFmtId="0" fontId="4" fillId="36" borderId="15" xfId="0" applyFont="1" applyFill="1" applyBorder="1" applyAlignment="1" applyProtection="1">
      <alignment horizontal="left" vertical="top"/>
      <protection hidden="1"/>
    </xf>
    <xf numFmtId="0" fontId="4" fillId="36" borderId="16" xfId="0" applyFont="1" applyFill="1" applyBorder="1" applyAlignment="1" applyProtection="1">
      <alignment horizontal="left" vertical="top"/>
      <protection hidden="1"/>
    </xf>
    <xf numFmtId="0" fontId="14" fillId="0" borderId="14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left" vertical="center" wrapText="1"/>
      <protection hidden="1"/>
    </xf>
    <xf numFmtId="0" fontId="14" fillId="0" borderId="16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</xdr:row>
      <xdr:rowOff>161925</xdr:rowOff>
    </xdr:from>
    <xdr:to>
      <xdr:col>4</xdr:col>
      <xdr:colOff>828675</xdr:colOff>
      <xdr:row>8</xdr:row>
      <xdr:rowOff>495300</xdr:rowOff>
    </xdr:to>
    <xdr:pic>
      <xdr:nvPicPr>
        <xdr:cNvPr id="1" name="Grafik 2" descr="Bedienleiste.png"/>
        <xdr:cNvPicPr preferRelativeResize="1">
          <a:picLocks noChangeAspect="1"/>
        </xdr:cNvPicPr>
      </xdr:nvPicPr>
      <xdr:blipFill>
        <a:blip r:embed="rId1"/>
        <a:srcRect t="-11109" r="4341" b="-18501"/>
        <a:stretch>
          <a:fillRect/>
        </a:stretch>
      </xdr:blipFill>
      <xdr:spPr>
        <a:xfrm>
          <a:off x="66675" y="3143250"/>
          <a:ext cx="5895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8</xdr:row>
      <xdr:rowOff>180975</xdr:rowOff>
    </xdr:from>
    <xdr:to>
      <xdr:col>0</xdr:col>
      <xdr:colOff>733425</xdr:colOff>
      <xdr:row>8</xdr:row>
      <xdr:rowOff>409575</xdr:rowOff>
    </xdr:to>
    <xdr:sp>
      <xdr:nvSpPr>
        <xdr:cNvPr id="2" name="Ellipse 3"/>
        <xdr:cNvSpPr>
          <a:spLocks/>
        </xdr:cNvSpPr>
      </xdr:nvSpPr>
      <xdr:spPr>
        <a:xfrm>
          <a:off x="19050" y="3162300"/>
          <a:ext cx="714375" cy="228600"/>
        </a:xfrm>
        <a:prstGeom prst="ellipse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228600</xdr:colOff>
      <xdr:row>2</xdr:row>
      <xdr:rowOff>0</xdr:rowOff>
    </xdr:from>
    <xdr:ext cx="76200" cy="219075"/>
    <xdr:sp>
      <xdr:nvSpPr>
        <xdr:cNvPr id="1" name="Text Box 4"/>
        <xdr:cNvSpPr txBox="1">
          <a:spLocks noChangeArrowheads="1"/>
        </xdr:cNvSpPr>
      </xdr:nvSpPr>
      <xdr:spPr>
        <a:xfrm>
          <a:off x="103822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2</xdr:row>
      <xdr:rowOff>0</xdr:rowOff>
    </xdr:from>
    <xdr:ext cx="76200" cy="219075"/>
    <xdr:sp>
      <xdr:nvSpPr>
        <xdr:cNvPr id="2" name="Text Box 4"/>
        <xdr:cNvSpPr txBox="1">
          <a:spLocks noChangeArrowheads="1"/>
        </xdr:cNvSpPr>
      </xdr:nvSpPr>
      <xdr:spPr>
        <a:xfrm>
          <a:off x="1038225" y="409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95250</xdr:colOff>
      <xdr:row>3</xdr:row>
      <xdr:rowOff>85725</xdr:rowOff>
    </xdr:from>
    <xdr:ext cx="76200" cy="219075"/>
    <xdr:sp>
      <xdr:nvSpPr>
        <xdr:cNvPr id="1" name="Text Box 10"/>
        <xdr:cNvSpPr txBox="1">
          <a:spLocks noChangeArrowheads="1"/>
        </xdr:cNvSpPr>
      </xdr:nvSpPr>
      <xdr:spPr>
        <a:xfrm>
          <a:off x="3286125" y="7334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ables/table1.xml><?xml version="1.0" encoding="utf-8"?>
<table xmlns="http://schemas.openxmlformats.org/spreadsheetml/2006/main" id="1" name="Liste1" displayName="Liste1" ref="A1:B5" totalsRowShown="0">
  <autoFilter ref="A1:B5"/>
  <tableColumns count="2">
    <tableColumn id="1" name="Bezugsdauer"/>
    <tableColumn id="2" name="Stunden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0"/>
  <sheetViews>
    <sheetView tabSelected="1" zoomScalePageLayoutView="0" workbookViewId="0" topLeftCell="A1">
      <selection activeCell="B1" sqref="B1"/>
    </sheetView>
  </sheetViews>
  <sheetFormatPr defaultColWidth="11.00390625" defaultRowHeight="14.25"/>
  <cols>
    <col min="1" max="1" width="27.25390625" style="58" customWidth="1"/>
    <col min="2" max="5" width="13.375" style="58" customWidth="1"/>
    <col min="6" max="16384" width="11.00390625" style="58" customWidth="1"/>
  </cols>
  <sheetData>
    <row r="1" spans="1:5" ht="15.75">
      <c r="A1" s="56" t="s">
        <v>60</v>
      </c>
      <c r="B1" s="57" t="s">
        <v>43</v>
      </c>
      <c r="E1" s="59" t="s">
        <v>99</v>
      </c>
    </row>
    <row r="2" spans="1:5" ht="15">
      <c r="A2" s="58" t="s">
        <v>61</v>
      </c>
      <c r="E2" s="59" t="s">
        <v>103</v>
      </c>
    </row>
    <row r="3" spans="1:5" ht="15">
      <c r="A3" s="60" t="s">
        <v>71</v>
      </c>
      <c r="E3" s="59" t="s">
        <v>67</v>
      </c>
    </row>
    <row r="4" ht="15">
      <c r="A4" s="60" t="s">
        <v>72</v>
      </c>
    </row>
    <row r="6" spans="1:7" ht="53.25" customHeight="1">
      <c r="A6" s="105" t="s">
        <v>100</v>
      </c>
      <c r="B6" s="105"/>
      <c r="C6" s="105"/>
      <c r="D6" s="105"/>
      <c r="E6" s="105"/>
      <c r="F6" s="61"/>
      <c r="G6" s="61"/>
    </row>
    <row r="7" spans="1:7" ht="53.25" customHeight="1">
      <c r="A7" s="105" t="s">
        <v>101</v>
      </c>
      <c r="B7" s="105"/>
      <c r="C7" s="105"/>
      <c r="D7" s="105"/>
      <c r="E7" s="105"/>
      <c r="F7" s="61"/>
      <c r="G7" s="61"/>
    </row>
    <row r="8" spans="1:7" ht="53.25" customHeight="1">
      <c r="A8" s="105" t="s">
        <v>102</v>
      </c>
      <c r="B8" s="105"/>
      <c r="C8" s="105"/>
      <c r="D8" s="105"/>
      <c r="E8" s="105"/>
      <c r="F8" s="61"/>
      <c r="G8" s="61"/>
    </row>
    <row r="9" spans="1:5" ht="52.5" customHeight="1">
      <c r="A9" s="102"/>
      <c r="B9" s="103"/>
      <c r="C9" s="103"/>
      <c r="D9" s="103"/>
      <c r="E9" s="104"/>
    </row>
    <row r="10" spans="1:7" ht="15">
      <c r="A10" s="62"/>
      <c r="B10" s="62"/>
      <c r="C10" s="62"/>
      <c r="D10" s="62"/>
      <c r="E10" s="62"/>
      <c r="F10" s="62"/>
      <c r="G10" s="62"/>
    </row>
  </sheetData>
  <sheetProtection sheet="1" objects="1" scenarios="1"/>
  <mergeCells count="4">
    <mergeCell ref="A9:E9"/>
    <mergeCell ref="A8:E8"/>
    <mergeCell ref="A7:E7"/>
    <mergeCell ref="A6:E6"/>
  </mergeCells>
  <dataValidations count="1">
    <dataValidation type="list" allowBlank="1" showInputMessage="1" showErrorMessage="1" sqref="B1">
      <formula1>Sprachen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PageLayoutView="0" workbookViewId="0" topLeftCell="A1">
      <selection activeCell="B27" sqref="B27"/>
    </sheetView>
  </sheetViews>
  <sheetFormatPr defaultColWidth="10.50390625" defaultRowHeight="14.25"/>
  <cols>
    <col min="1" max="1" width="16.00390625" style="2" customWidth="1"/>
    <col min="2" max="2" width="17.125" style="2" customWidth="1"/>
    <col min="3" max="16384" width="10.50390625" style="2" customWidth="1"/>
  </cols>
  <sheetData>
    <row r="1" spans="1:7" s="1" customFormat="1" ht="18">
      <c r="A1" s="106" t="s">
        <v>16</v>
      </c>
      <c r="B1" s="106"/>
      <c r="C1" s="106"/>
      <c r="D1" s="106"/>
      <c r="E1" s="106"/>
      <c r="F1" s="106"/>
      <c r="G1" s="106"/>
    </row>
    <row r="3" ht="18.75" customHeight="1">
      <c r="A3" s="3" t="s">
        <v>17</v>
      </c>
    </row>
    <row r="4" spans="1:2" ht="18.75" customHeight="1">
      <c r="A4" s="2" t="s">
        <v>122</v>
      </c>
      <c r="B4" s="2" t="s">
        <v>166</v>
      </c>
    </row>
    <row r="5" spans="1:8" ht="33.75" customHeight="1">
      <c r="A5" s="2" t="s">
        <v>18</v>
      </c>
      <c r="B5" s="89" t="s">
        <v>126</v>
      </c>
      <c r="C5" s="107" t="s">
        <v>153</v>
      </c>
      <c r="D5" s="107"/>
      <c r="E5" s="107"/>
      <c r="F5" s="107"/>
      <c r="G5" s="107"/>
      <c r="H5" s="4"/>
    </row>
    <row r="6" spans="2:8" ht="18.75" customHeight="1">
      <c r="B6" s="90" t="s">
        <v>127</v>
      </c>
      <c r="C6" s="107" t="s">
        <v>142</v>
      </c>
      <c r="D6" s="107"/>
      <c r="E6" s="107"/>
      <c r="F6" s="107"/>
      <c r="G6" s="107"/>
      <c r="H6" s="14"/>
    </row>
    <row r="7" spans="2:8" ht="33.75" customHeight="1">
      <c r="B7" s="90" t="s">
        <v>128</v>
      </c>
      <c r="C7" s="107" t="s">
        <v>149</v>
      </c>
      <c r="D7" s="107"/>
      <c r="E7" s="107"/>
      <c r="F7" s="107"/>
      <c r="G7" s="107"/>
      <c r="H7" s="4"/>
    </row>
    <row r="8" ht="18.75" customHeight="1"/>
    <row r="9" spans="1:2" ht="18.75" customHeight="1">
      <c r="A9" s="5"/>
      <c r="B9" s="3" t="s">
        <v>19</v>
      </c>
    </row>
    <row r="10" ht="18.75" customHeight="1"/>
    <row r="11" ht="18.75" customHeight="1">
      <c r="A11" s="3" t="s">
        <v>20</v>
      </c>
    </row>
    <row r="12" spans="1:2" ht="18.75" customHeight="1">
      <c r="A12" s="2" t="s">
        <v>125</v>
      </c>
      <c r="B12" s="2" t="s">
        <v>150</v>
      </c>
    </row>
    <row r="13" spans="1:7" ht="30" customHeight="1">
      <c r="A13" s="88" t="s">
        <v>154</v>
      </c>
      <c r="B13" s="107" t="s">
        <v>152</v>
      </c>
      <c r="C13" s="107"/>
      <c r="D13" s="107"/>
      <c r="E13" s="107"/>
      <c r="F13" s="107"/>
      <c r="G13" s="107"/>
    </row>
    <row r="14" spans="1:2" ht="18.75" customHeight="1">
      <c r="A14" s="2" t="s">
        <v>151</v>
      </c>
      <c r="B14" s="2" t="s">
        <v>124</v>
      </c>
    </row>
    <row r="15" spans="1:2" ht="18.75" customHeight="1">
      <c r="A15" s="2" t="s">
        <v>160</v>
      </c>
      <c r="B15" s="2" t="s">
        <v>163</v>
      </c>
    </row>
    <row r="16" spans="1:2" ht="18.75" customHeight="1">
      <c r="A16" s="2" t="s">
        <v>161</v>
      </c>
      <c r="B16" s="2" t="s">
        <v>162</v>
      </c>
    </row>
    <row r="17" spans="1:2" ht="18.75" customHeight="1">
      <c r="A17" s="2" t="s">
        <v>2</v>
      </c>
      <c r="B17" s="2" t="s">
        <v>21</v>
      </c>
    </row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PageLayoutView="0" workbookViewId="0" topLeftCell="A1">
      <selection activeCell="C11" sqref="C11"/>
    </sheetView>
  </sheetViews>
  <sheetFormatPr defaultColWidth="10.50390625" defaultRowHeight="14.25"/>
  <cols>
    <col min="1" max="1" width="10.625" style="2" customWidth="1"/>
    <col min="2" max="2" width="17.125" style="2" customWidth="1"/>
    <col min="3" max="16384" width="10.50390625" style="2" customWidth="1"/>
  </cols>
  <sheetData>
    <row r="1" spans="1:7" s="1" customFormat="1" ht="18">
      <c r="A1" s="106" t="s">
        <v>22</v>
      </c>
      <c r="B1" s="106"/>
      <c r="C1" s="106"/>
      <c r="D1" s="106"/>
      <c r="E1" s="106"/>
      <c r="F1" s="106"/>
      <c r="G1" s="106"/>
    </row>
    <row r="3" ht="18.75" customHeight="1">
      <c r="A3" s="3" t="s">
        <v>23</v>
      </c>
    </row>
    <row r="4" spans="1:2" ht="18.75" customHeight="1">
      <c r="A4" s="2" t="s">
        <v>122</v>
      </c>
      <c r="B4" s="2" t="s">
        <v>195</v>
      </c>
    </row>
    <row r="5" spans="1:8" ht="33.75" customHeight="1">
      <c r="A5" s="54" t="s">
        <v>70</v>
      </c>
      <c r="B5" s="2" t="s">
        <v>126</v>
      </c>
      <c r="C5" s="108" t="s">
        <v>69</v>
      </c>
      <c r="D5" s="108"/>
      <c r="E5" s="108"/>
      <c r="F5" s="108"/>
      <c r="G5" s="108"/>
      <c r="H5" s="4"/>
    </row>
    <row r="6" spans="1:8" ht="18.75" customHeight="1">
      <c r="A6" s="54"/>
      <c r="B6" s="100" t="s">
        <v>127</v>
      </c>
      <c r="C6" s="108" t="s">
        <v>196</v>
      </c>
      <c r="D6" s="108"/>
      <c r="E6" s="108"/>
      <c r="F6" s="108"/>
      <c r="G6" s="108"/>
      <c r="H6" s="14"/>
    </row>
    <row r="7" spans="1:8" ht="33.75" customHeight="1">
      <c r="A7" s="54"/>
      <c r="B7" s="100" t="s">
        <v>128</v>
      </c>
      <c r="C7" s="108" t="s">
        <v>197</v>
      </c>
      <c r="D7" s="108"/>
      <c r="E7" s="108"/>
      <c r="F7" s="108"/>
      <c r="G7" s="108"/>
      <c r="H7" s="4"/>
    </row>
    <row r="8" ht="18.75" customHeight="1"/>
    <row r="9" spans="1:2" ht="18.75" customHeight="1">
      <c r="A9" s="5"/>
      <c r="B9" s="3" t="s">
        <v>24</v>
      </c>
    </row>
    <row r="10" ht="18.75" customHeight="1"/>
    <row r="11" ht="18.75" customHeight="1">
      <c r="A11" s="3" t="s">
        <v>25</v>
      </c>
    </row>
    <row r="12" spans="1:2" ht="18.75" customHeight="1">
      <c r="A12" s="2" t="s">
        <v>125</v>
      </c>
      <c r="B12" s="2" t="s">
        <v>198</v>
      </c>
    </row>
    <row r="13" spans="1:7" ht="46.5" customHeight="1">
      <c r="A13" s="101" t="s">
        <v>206</v>
      </c>
      <c r="B13" s="107" t="s">
        <v>199</v>
      </c>
      <c r="C13" s="107"/>
      <c r="D13" s="107"/>
      <c r="E13" s="107"/>
      <c r="F13" s="107"/>
      <c r="G13" s="107"/>
    </row>
    <row r="14" spans="1:2" ht="18.75" customHeight="1">
      <c r="A14" s="2" t="s">
        <v>123</v>
      </c>
      <c r="B14" s="2" t="s">
        <v>159</v>
      </c>
    </row>
    <row r="15" spans="1:2" ht="18.75" customHeight="1">
      <c r="A15" s="2" t="s">
        <v>109</v>
      </c>
      <c r="B15" s="68" t="s">
        <v>200</v>
      </c>
    </row>
    <row r="16" spans="1:2" ht="18.75" customHeight="1">
      <c r="A16" s="2" t="s">
        <v>113</v>
      </c>
      <c r="B16" s="68" t="s">
        <v>201</v>
      </c>
    </row>
    <row r="17" spans="1:2" ht="18.75" customHeight="1">
      <c r="A17" s="2" t="s">
        <v>2</v>
      </c>
      <c r="B17" s="2" t="s">
        <v>202</v>
      </c>
    </row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17"/>
  <sheetViews>
    <sheetView zoomScalePageLayoutView="0" workbookViewId="0" topLeftCell="A1">
      <selection activeCell="B16" sqref="B16"/>
    </sheetView>
  </sheetViews>
  <sheetFormatPr defaultColWidth="10.50390625" defaultRowHeight="14.25"/>
  <cols>
    <col min="1" max="1" width="14.25390625" style="2" customWidth="1"/>
    <col min="2" max="2" width="17.125" style="2" customWidth="1"/>
    <col min="3" max="16384" width="10.50390625" style="2" customWidth="1"/>
  </cols>
  <sheetData>
    <row r="1" spans="1:7" s="1" customFormat="1" ht="18">
      <c r="A1" s="106" t="s">
        <v>167</v>
      </c>
      <c r="B1" s="106"/>
      <c r="C1" s="106"/>
      <c r="D1" s="106"/>
      <c r="E1" s="106"/>
      <c r="F1" s="106"/>
      <c r="G1" s="106"/>
    </row>
    <row r="3" ht="18.75" customHeight="1">
      <c r="A3" s="3" t="s">
        <v>168</v>
      </c>
    </row>
    <row r="4" spans="1:2" ht="18.75" customHeight="1">
      <c r="A4" s="2" t="s">
        <v>122</v>
      </c>
      <c r="B4" s="2" t="s">
        <v>181</v>
      </c>
    </row>
    <row r="5" spans="1:8" ht="33.75" customHeight="1">
      <c r="A5" s="54" t="s">
        <v>73</v>
      </c>
      <c r="B5" s="2" t="s">
        <v>126</v>
      </c>
      <c r="C5" s="108" t="s">
        <v>182</v>
      </c>
      <c r="D5" s="108"/>
      <c r="E5" s="108"/>
      <c r="F5" s="108"/>
      <c r="G5" s="108"/>
      <c r="H5" s="4"/>
    </row>
    <row r="6" spans="1:8" ht="18.75" customHeight="1">
      <c r="A6" s="54"/>
      <c r="B6" s="4" t="s">
        <v>127</v>
      </c>
      <c r="C6" s="108" t="s">
        <v>169</v>
      </c>
      <c r="D6" s="108"/>
      <c r="E6" s="108"/>
      <c r="F6" s="108"/>
      <c r="G6" s="108"/>
      <c r="H6" s="14"/>
    </row>
    <row r="7" spans="1:8" ht="49.5" customHeight="1">
      <c r="A7" s="54"/>
      <c r="B7" s="98" t="s">
        <v>170</v>
      </c>
      <c r="C7" s="108" t="s">
        <v>183</v>
      </c>
      <c r="D7" s="108"/>
      <c r="E7" s="108"/>
      <c r="F7" s="108"/>
      <c r="G7" s="108"/>
      <c r="H7" s="4"/>
    </row>
    <row r="8" ht="18.75" customHeight="1"/>
    <row r="9" spans="1:2" ht="18.75" customHeight="1">
      <c r="A9" s="5"/>
      <c r="B9" s="3" t="s">
        <v>184</v>
      </c>
    </row>
    <row r="10" ht="18.75" customHeight="1"/>
    <row r="11" ht="18.75" customHeight="1">
      <c r="A11" s="3" t="s">
        <v>26</v>
      </c>
    </row>
    <row r="12" spans="1:2" ht="18.75" customHeight="1">
      <c r="A12" s="2" t="s">
        <v>125</v>
      </c>
      <c r="B12" s="2" t="s">
        <v>171</v>
      </c>
    </row>
    <row r="13" spans="1:7" ht="45" customHeight="1">
      <c r="A13" s="99" t="s">
        <v>180</v>
      </c>
      <c r="B13" s="107" t="s">
        <v>172</v>
      </c>
      <c r="C13" s="107"/>
      <c r="D13" s="107"/>
      <c r="E13" s="107"/>
      <c r="F13" s="107"/>
      <c r="G13" s="107"/>
    </row>
    <row r="14" spans="1:2" ht="18.75" customHeight="1">
      <c r="A14" s="2" t="s">
        <v>151</v>
      </c>
      <c r="B14" s="2" t="s">
        <v>173</v>
      </c>
    </row>
    <row r="15" spans="1:2" ht="18.75" customHeight="1">
      <c r="A15" s="2" t="s">
        <v>160</v>
      </c>
      <c r="B15" s="2" t="s">
        <v>185</v>
      </c>
    </row>
    <row r="16" spans="1:2" ht="18.75" customHeight="1">
      <c r="A16" s="2" t="s">
        <v>161</v>
      </c>
      <c r="B16" s="2" t="s">
        <v>186</v>
      </c>
    </row>
    <row r="17" spans="1:2" ht="18.75" customHeight="1">
      <c r="A17" s="2" t="s">
        <v>2</v>
      </c>
      <c r="B17" s="2" t="s">
        <v>174</v>
      </c>
    </row>
  </sheetData>
  <sheetProtection/>
  <mergeCells count="5">
    <mergeCell ref="A1:G1"/>
    <mergeCell ref="B13:G13"/>
    <mergeCell ref="C5:G5"/>
    <mergeCell ref="C6:G6"/>
    <mergeCell ref="C7:G7"/>
  </mergeCells>
  <printOptions/>
  <pageMargins left="0.7874015748031497" right="0.7874015748031497" top="0.7874015748031497" bottom="0.984251968503937" header="0.5118110236220472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zoomScalePageLayoutView="0" workbookViewId="0" topLeftCell="A1">
      <selection activeCell="A15" sqref="A15"/>
    </sheetView>
  </sheetViews>
  <sheetFormatPr defaultColWidth="9.375" defaultRowHeight="18" customHeight="1"/>
  <cols>
    <col min="1" max="1" width="38.50390625" style="20" customWidth="1"/>
    <col min="2" max="2" width="13.25390625" style="21" customWidth="1"/>
    <col min="3" max="3" width="24.125" style="21" customWidth="1"/>
    <col min="4" max="4" width="10.75390625" style="20" customWidth="1"/>
    <col min="5" max="5" width="2.50390625" style="22" customWidth="1"/>
    <col min="6" max="6" width="9.625" style="22" customWidth="1"/>
    <col min="7" max="7" width="9.625" style="22" bestFit="1" customWidth="1"/>
    <col min="8" max="8" width="9.625" style="22" customWidth="1"/>
    <col min="9" max="9" width="8.75390625" style="20" bestFit="1" customWidth="1"/>
    <col min="10" max="10" width="10.50390625" style="22" customWidth="1"/>
    <col min="11" max="14" width="9.25390625" style="20" customWidth="1"/>
    <col min="15" max="16384" width="9.375" style="20" customWidth="1"/>
  </cols>
  <sheetData>
    <row r="1" spans="1:14" s="17" customFormat="1" ht="20.25">
      <c r="A1" s="18" t="str">
        <f>reserviert!H2</f>
        <v>Beurteilung der Hand-Arm-Vibrationsbelastung</v>
      </c>
      <c r="B1" s="16"/>
      <c r="C1" s="16"/>
      <c r="E1" s="18"/>
      <c r="F1" s="22"/>
      <c r="K1" s="19"/>
      <c r="L1" s="19"/>
      <c r="M1" s="19"/>
      <c r="N1" s="19"/>
    </row>
    <row r="2" spans="6:14" ht="18" customHeight="1">
      <c r="F2" s="20"/>
      <c r="G2" s="20"/>
      <c r="H2" s="20"/>
      <c r="K2" s="19"/>
      <c r="L2" s="19"/>
      <c r="M2" s="19"/>
      <c r="N2" s="19"/>
    </row>
    <row r="3" spans="1:14" ht="18" customHeight="1">
      <c r="A3" s="22" t="str">
        <f>reserviert!H3</f>
        <v>Firma:</v>
      </c>
      <c r="B3" s="109"/>
      <c r="C3" s="109"/>
      <c r="D3" s="109"/>
      <c r="F3" s="20"/>
      <c r="G3" s="20"/>
      <c r="H3" s="20"/>
      <c r="I3" s="19"/>
      <c r="J3" s="23"/>
      <c r="K3" s="19"/>
      <c r="L3" s="19"/>
      <c r="M3" s="19"/>
      <c r="N3" s="19"/>
    </row>
    <row r="4" spans="1:14" ht="18" customHeight="1">
      <c r="A4" s="22" t="str">
        <f>reserviert!H4</f>
        <v>Abteilung:</v>
      </c>
      <c r="B4" s="109"/>
      <c r="C4" s="109"/>
      <c r="D4" s="109"/>
      <c r="F4" s="44" t="str">
        <f>reserviert!H30</f>
        <v>Zeitumrechnung</v>
      </c>
      <c r="G4" s="45"/>
      <c r="H4" s="45"/>
      <c r="I4" s="19"/>
      <c r="J4" s="23"/>
      <c r="K4" s="19"/>
      <c r="L4" s="19"/>
      <c r="M4" s="19"/>
      <c r="N4" s="19"/>
    </row>
    <row r="5" spans="1:14" ht="18" customHeight="1">
      <c r="A5" s="22" t="str">
        <f>reserviert!H5</f>
        <v>Funktion:</v>
      </c>
      <c r="B5" s="109"/>
      <c r="C5" s="109"/>
      <c r="D5" s="109"/>
      <c r="F5" s="46" t="s">
        <v>34</v>
      </c>
      <c r="G5" s="46" t="s">
        <v>33</v>
      </c>
      <c r="H5" s="46"/>
      <c r="I5" s="19"/>
      <c r="J5" s="20"/>
      <c r="K5" s="19"/>
      <c r="L5" s="19"/>
      <c r="M5" s="19"/>
      <c r="N5" s="19"/>
    </row>
    <row r="6" spans="2:14" ht="18" customHeight="1">
      <c r="B6" s="111"/>
      <c r="C6" s="111"/>
      <c r="D6" s="111"/>
      <c r="F6" s="91"/>
      <c r="G6" s="47">
        <f>IF(ISNUMBER(F6),F6*24,"")</f>
      </c>
      <c r="H6" s="47"/>
      <c r="I6" s="19"/>
      <c r="J6" s="23"/>
      <c r="K6" s="19"/>
      <c r="L6" s="19"/>
      <c r="M6" s="19"/>
      <c r="N6" s="19"/>
    </row>
    <row r="7" spans="1:14" ht="18" customHeight="1">
      <c r="A7" s="42" t="str">
        <f>reserviert!H6</f>
        <v>Beurteilung durch:</v>
      </c>
      <c r="B7" s="110"/>
      <c r="C7" s="110"/>
      <c r="D7" s="110"/>
      <c r="F7" s="25"/>
      <c r="G7" s="24"/>
      <c r="H7" s="24"/>
      <c r="I7" s="19"/>
      <c r="J7" s="23"/>
      <c r="K7" s="69"/>
      <c r="L7" s="19"/>
      <c r="M7" s="19"/>
      <c r="N7" s="19"/>
    </row>
    <row r="8" spans="1:14" ht="18" customHeight="1">
      <c r="A8" s="27" t="str">
        <f>reserviert!H7</f>
        <v>Messgerät / Datengrundlage:</v>
      </c>
      <c r="B8" s="110"/>
      <c r="C8" s="110"/>
      <c r="D8" s="110"/>
      <c r="F8" s="25"/>
      <c r="G8" s="24"/>
      <c r="H8" s="24"/>
      <c r="I8" s="19"/>
      <c r="J8" s="23"/>
      <c r="K8" s="19"/>
      <c r="L8" s="19"/>
      <c r="M8" s="19"/>
      <c r="N8" s="19"/>
    </row>
    <row r="9" spans="1:14" ht="18" customHeight="1">
      <c r="A9" s="92"/>
      <c r="B9" s="112"/>
      <c r="C9" s="112"/>
      <c r="D9" s="112"/>
      <c r="F9" s="81">
        <f>IF(J13&gt;1,reserviert!H32,"")</f>
      </c>
      <c r="G9" s="24"/>
      <c r="H9" s="24"/>
      <c r="I9" s="19"/>
      <c r="J9" s="23"/>
      <c r="K9" s="19"/>
      <c r="L9" s="19"/>
      <c r="M9" s="19"/>
      <c r="N9" s="19"/>
    </row>
    <row r="10" spans="1:14" ht="33.75" customHeight="1">
      <c r="A10" s="122"/>
      <c r="B10" s="123"/>
      <c r="C10" s="123"/>
      <c r="D10" s="124"/>
      <c r="F10" s="28" t="str">
        <f>reserviert!H31</f>
        <v>Berechnungen</v>
      </c>
      <c r="G10" s="24"/>
      <c r="H10" s="24"/>
      <c r="I10" s="19"/>
      <c r="J10" s="24"/>
      <c r="K10" s="19"/>
      <c r="L10" s="19"/>
      <c r="M10" s="19"/>
      <c r="N10" s="19"/>
    </row>
    <row r="11" spans="1:11" ht="18" customHeight="1">
      <c r="A11" s="29" t="str">
        <f>reserviert!H10</f>
        <v>Tätigkeit</v>
      </c>
      <c r="B11" s="30" t="s">
        <v>107</v>
      </c>
      <c r="C11" s="30" t="str">
        <f>reserviert!H11</f>
        <v>Expositionszeit</v>
      </c>
      <c r="D11" s="30" t="str">
        <f>reserviert!H13</f>
        <v>Anteil</v>
      </c>
      <c r="E11" s="36"/>
      <c r="F11" s="32" t="s">
        <v>29</v>
      </c>
      <c r="G11" s="32" t="s">
        <v>144</v>
      </c>
      <c r="H11" s="32" t="s">
        <v>145</v>
      </c>
      <c r="I11" s="32" t="s">
        <v>109</v>
      </c>
      <c r="J11" s="19" t="s">
        <v>31</v>
      </c>
      <c r="K11" s="19"/>
    </row>
    <row r="12" spans="1:11" ht="18" customHeight="1">
      <c r="A12" s="33" t="s">
        <v>3</v>
      </c>
      <c r="B12" s="33" t="s">
        <v>111</v>
      </c>
      <c r="C12" s="33" t="str">
        <f>reserviert!H28</f>
        <v>h.xx/Tag</v>
      </c>
      <c r="D12" s="33" t="s">
        <v>3</v>
      </c>
      <c r="E12" s="36"/>
      <c r="F12" s="32" t="s">
        <v>1</v>
      </c>
      <c r="G12" s="32" t="s">
        <v>108</v>
      </c>
      <c r="H12" s="32" t="s">
        <v>112</v>
      </c>
      <c r="I12" s="32" t="s">
        <v>108</v>
      </c>
      <c r="J12" s="32" t="s">
        <v>1</v>
      </c>
      <c r="K12" s="34"/>
    </row>
    <row r="13" spans="1:11" ht="18" customHeight="1">
      <c r="A13" s="93"/>
      <c r="B13" s="94"/>
      <c r="C13" s="95"/>
      <c r="D13" s="35">
        <f aca="true" t="shared" si="0" ref="D13:D22">IF(AND(ISNUMBER(G13),$I$13&gt;0),REPT("|",ROUND((G13/A8_h)^2*20,0)),"")</f>
      </c>
      <c r="E13" s="39"/>
      <c r="F13" s="48" t="str">
        <f>IF(ISNUMBER(C13),C13/Tagesstunden,"-")</f>
        <v>-</v>
      </c>
      <c r="G13" s="65" t="str">
        <f aca="true" t="shared" si="1" ref="G13:G22">IF(ISNUMBER(C13),SQRT(C13/Tagesstunden)*B13,"-")</f>
        <v>-</v>
      </c>
      <c r="H13" s="65" t="str">
        <f>IF(ISNUMBER(G13),G13^2,"-")</f>
        <v>-</v>
      </c>
      <c r="I13" s="25">
        <f>SQRT(SUM(H13:H22))</f>
        <v>0</v>
      </c>
      <c r="J13" s="38">
        <f>SUM(F13:F22)</f>
        <v>0</v>
      </c>
      <c r="K13" s="23"/>
    </row>
    <row r="14" spans="1:11" ht="18" customHeight="1">
      <c r="A14" s="93"/>
      <c r="B14" s="94"/>
      <c r="C14" s="95"/>
      <c r="D14" s="35">
        <f t="shared" si="0"/>
      </c>
      <c r="E14" s="39"/>
      <c r="F14" s="48" t="str">
        <f aca="true" t="shared" si="2" ref="F14:F22">IF(ISNUMBER(C14),C14/Tagesstunden,"-")</f>
        <v>-</v>
      </c>
      <c r="G14" s="65" t="str">
        <f t="shared" si="1"/>
        <v>-</v>
      </c>
      <c r="H14" s="65" t="str">
        <f aca="true" t="shared" si="3" ref="H14:H22">IF(ISNUMBER(G14),G14^2,"-")</f>
        <v>-</v>
      </c>
      <c r="I14" s="23"/>
      <c r="J14" s="23"/>
      <c r="K14" s="23"/>
    </row>
    <row r="15" spans="1:11" ht="18" customHeight="1">
      <c r="A15" s="93"/>
      <c r="B15" s="94"/>
      <c r="C15" s="95"/>
      <c r="D15" s="35">
        <f t="shared" si="0"/>
      </c>
      <c r="E15" s="39"/>
      <c r="F15" s="48" t="str">
        <f t="shared" si="2"/>
        <v>-</v>
      </c>
      <c r="G15" s="65" t="str">
        <f t="shared" si="1"/>
        <v>-</v>
      </c>
      <c r="H15" s="65" t="str">
        <f t="shared" si="3"/>
        <v>-</v>
      </c>
      <c r="J15" s="23"/>
      <c r="K15" s="19"/>
    </row>
    <row r="16" spans="1:11" ht="18" customHeight="1">
      <c r="A16" s="93"/>
      <c r="B16" s="94"/>
      <c r="C16" s="95"/>
      <c r="D16" s="35">
        <f t="shared" si="0"/>
      </c>
      <c r="E16" s="39"/>
      <c r="F16" s="48" t="str">
        <f t="shared" si="2"/>
        <v>-</v>
      </c>
      <c r="G16" s="65" t="str">
        <f t="shared" si="1"/>
        <v>-</v>
      </c>
      <c r="H16" s="65" t="str">
        <f t="shared" si="3"/>
        <v>-</v>
      </c>
      <c r="J16" s="23"/>
      <c r="K16" s="19"/>
    </row>
    <row r="17" spans="1:11" ht="18" customHeight="1">
      <c r="A17" s="93"/>
      <c r="B17" s="94"/>
      <c r="C17" s="95"/>
      <c r="D17" s="35">
        <f t="shared" si="0"/>
      </c>
      <c r="E17" s="39"/>
      <c r="F17" s="48" t="str">
        <f t="shared" si="2"/>
        <v>-</v>
      </c>
      <c r="G17" s="65" t="str">
        <f t="shared" si="1"/>
        <v>-</v>
      </c>
      <c r="H17" s="65" t="str">
        <f t="shared" si="3"/>
        <v>-</v>
      </c>
      <c r="J17" s="23"/>
      <c r="K17" s="19"/>
    </row>
    <row r="18" spans="1:11" ht="18" customHeight="1">
      <c r="A18" s="93"/>
      <c r="B18" s="94"/>
      <c r="C18" s="95"/>
      <c r="D18" s="35">
        <f t="shared" si="0"/>
      </c>
      <c r="E18" s="39"/>
      <c r="F18" s="48" t="str">
        <f t="shared" si="2"/>
        <v>-</v>
      </c>
      <c r="G18" s="65" t="str">
        <f t="shared" si="1"/>
        <v>-</v>
      </c>
      <c r="H18" s="65" t="str">
        <f t="shared" si="3"/>
        <v>-</v>
      </c>
      <c r="I18" s="23"/>
      <c r="J18" s="23"/>
      <c r="K18" s="23"/>
    </row>
    <row r="19" spans="1:11" ht="18" customHeight="1">
      <c r="A19" s="93"/>
      <c r="B19" s="94"/>
      <c r="C19" s="95"/>
      <c r="D19" s="35">
        <f t="shared" si="0"/>
      </c>
      <c r="E19" s="39"/>
      <c r="F19" s="48" t="str">
        <f t="shared" si="2"/>
        <v>-</v>
      </c>
      <c r="G19" s="65" t="str">
        <f t="shared" si="1"/>
        <v>-</v>
      </c>
      <c r="H19" s="65" t="str">
        <f t="shared" si="3"/>
        <v>-</v>
      </c>
      <c r="I19" s="23"/>
      <c r="J19" s="23"/>
      <c r="K19" s="19"/>
    </row>
    <row r="20" spans="1:11" ht="18" customHeight="1">
      <c r="A20" s="93"/>
      <c r="B20" s="94"/>
      <c r="C20" s="95"/>
      <c r="D20" s="35">
        <f t="shared" si="0"/>
      </c>
      <c r="E20" s="39"/>
      <c r="F20" s="48" t="str">
        <f t="shared" si="2"/>
        <v>-</v>
      </c>
      <c r="G20" s="65" t="str">
        <f t="shared" si="1"/>
        <v>-</v>
      </c>
      <c r="H20" s="65" t="str">
        <f t="shared" si="3"/>
        <v>-</v>
      </c>
      <c r="I20" s="23"/>
      <c r="J20" s="23"/>
      <c r="K20" s="19"/>
    </row>
    <row r="21" spans="1:11" ht="18" customHeight="1">
      <c r="A21" s="93"/>
      <c r="B21" s="94"/>
      <c r="C21" s="95"/>
      <c r="D21" s="35">
        <f t="shared" si="0"/>
      </c>
      <c r="E21" s="39"/>
      <c r="F21" s="48" t="str">
        <f t="shared" si="2"/>
        <v>-</v>
      </c>
      <c r="G21" s="65" t="str">
        <f t="shared" si="1"/>
        <v>-</v>
      </c>
      <c r="H21" s="65" t="str">
        <f t="shared" si="3"/>
        <v>-</v>
      </c>
      <c r="I21" s="23"/>
      <c r="J21" s="23"/>
      <c r="K21" s="19"/>
    </row>
    <row r="22" spans="1:11" ht="18" customHeight="1">
      <c r="A22" s="93"/>
      <c r="B22" s="94"/>
      <c r="C22" s="95"/>
      <c r="D22" s="35">
        <f t="shared" si="0"/>
      </c>
      <c r="E22" s="39"/>
      <c r="F22" s="48" t="str">
        <f t="shared" si="2"/>
        <v>-</v>
      </c>
      <c r="G22" s="65" t="str">
        <f t="shared" si="1"/>
        <v>-</v>
      </c>
      <c r="H22" s="65" t="str">
        <f t="shared" si="3"/>
        <v>-</v>
      </c>
      <c r="I22" s="23"/>
      <c r="J22" s="23"/>
      <c r="K22" s="23"/>
    </row>
    <row r="23" spans="2:13" ht="18" customHeight="1">
      <c r="B23" s="20"/>
      <c r="C23" s="20"/>
      <c r="E23" s="20"/>
      <c r="F23" s="20"/>
      <c r="G23" s="40"/>
      <c r="H23" s="40"/>
      <c r="J23" s="20"/>
      <c r="K23" s="42"/>
      <c r="L23" s="42"/>
      <c r="M23" s="42"/>
    </row>
    <row r="24" spans="1:13" ht="33.75" customHeight="1">
      <c r="A24" s="70" t="str">
        <f>reserviert!H19</f>
        <v>Hand-Arm-Tagesexpositionswert (gemittelt über das Jahr)</v>
      </c>
      <c r="B24" s="30" t="s">
        <v>164</v>
      </c>
      <c r="C24" s="55">
        <f>IF(A8_h,ROUND(A8_h,1),"")</f>
      </c>
      <c r="D24" s="31" t="s">
        <v>110</v>
      </c>
      <c r="G24" s="20"/>
      <c r="H24" s="20"/>
      <c r="J24" s="20"/>
      <c r="K24" s="42"/>
      <c r="L24" s="42"/>
      <c r="M24" s="42"/>
    </row>
    <row r="25" spans="1:4" ht="6.75" customHeight="1">
      <c r="A25" s="78"/>
      <c r="B25" s="79"/>
      <c r="C25" s="80"/>
      <c r="D25" s="42"/>
    </row>
    <row r="26" spans="1:4" ht="18" customHeight="1">
      <c r="A26" s="73" t="str">
        <f>reserviert!H21</f>
        <v>Massnahmenstufe</v>
      </c>
      <c r="B26" s="72" t="str">
        <f>IF(A8_h_gerundet="","-",IF(A8_h_gerundet&gt;=2.5,"M2","-"))</f>
        <v>-</v>
      </c>
      <c r="C26" s="73"/>
      <c r="D26" s="73"/>
    </row>
    <row r="27" spans="1:4" ht="6.75" customHeight="1">
      <c r="A27" s="78"/>
      <c r="B27" s="79"/>
      <c r="C27" s="80"/>
      <c r="D27" s="42"/>
    </row>
    <row r="28" spans="1:4" ht="18.75" customHeight="1">
      <c r="A28" s="119" t="str">
        <f>reserviert!H20</f>
        <v>zu treffende Massnahmen:</v>
      </c>
      <c r="B28" s="120"/>
      <c r="C28" s="120"/>
      <c r="D28" s="121"/>
    </row>
    <row r="29" spans="1:4" ht="129.75" customHeight="1">
      <c r="A29" s="113">
        <f>IF(B26="-","",VLOOKUP(B26,reserviert!G39:H40,2))</f>
      </c>
      <c r="B29" s="114"/>
      <c r="C29" s="114"/>
      <c r="D29" s="115"/>
    </row>
    <row r="30" spans="1:4" ht="45.75" customHeight="1">
      <c r="A30" s="116" t="str">
        <f>reserviert!$H$41</f>
        <v>Weitere Informationen zu Vibrationen und Massnahmen finden Sie in der Broschüre "Risikofaktor Vibrationen. So schützen Sie die Gesundheit Ihrer Mitarbeitenden" (Bestellnummer: 44089.d)</v>
      </c>
      <c r="B30" s="117"/>
      <c r="C30" s="117"/>
      <c r="D30" s="118"/>
    </row>
  </sheetData>
  <sheetProtection sheet="1" objects="1" scenarios="1" selectLockedCells="1"/>
  <mergeCells count="11">
    <mergeCell ref="B9:D9"/>
    <mergeCell ref="A29:D29"/>
    <mergeCell ref="A30:D30"/>
    <mergeCell ref="A28:D28"/>
    <mergeCell ref="A10:D10"/>
    <mergeCell ref="B3:D3"/>
    <mergeCell ref="B4:D4"/>
    <mergeCell ref="B5:D5"/>
    <mergeCell ref="B7:D7"/>
    <mergeCell ref="B8:D8"/>
    <mergeCell ref="B6:D6"/>
  </mergeCells>
  <conditionalFormatting sqref="G23:H23">
    <cfRule type="cellIs" priority="2" dxfId="5" operator="greaterThan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3"/>
  <ignoredErrors>
    <ignoredError sqref="A8" unlockedFormula="1"/>
  </ignoredErrors>
  <legacyDrawing r:id="rId2"/>
  <oleObjects>
    <oleObject progId="Equation.3" shapeId="306187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C13" sqref="C13"/>
    </sheetView>
  </sheetViews>
  <sheetFormatPr defaultColWidth="9.375" defaultRowHeight="18" customHeight="1"/>
  <cols>
    <col min="1" max="1" width="38.375" style="20" customWidth="1"/>
    <col min="2" max="2" width="13.25390625" style="21" customWidth="1"/>
    <col min="3" max="3" width="23.75390625" style="21" bestFit="1" customWidth="1"/>
    <col min="4" max="4" width="13.875" style="20" customWidth="1"/>
    <col min="5" max="5" width="2.50390625" style="22" customWidth="1"/>
    <col min="6" max="6" width="9.75390625" style="22" customWidth="1"/>
    <col min="7" max="7" width="9.625" style="22" bestFit="1" customWidth="1"/>
    <col min="8" max="8" width="8.625" style="22" bestFit="1" customWidth="1"/>
    <col min="9" max="9" width="8.75390625" style="20" bestFit="1" customWidth="1"/>
    <col min="10" max="10" width="10.50390625" style="22" customWidth="1"/>
    <col min="11" max="14" width="9.25390625" style="20" customWidth="1"/>
    <col min="15" max="16384" width="9.375" style="20" customWidth="1"/>
  </cols>
  <sheetData>
    <row r="1" spans="1:11" s="17" customFormat="1" ht="20.25">
      <c r="A1" s="15" t="str">
        <f>reserviert!H2</f>
        <v>Beurteilung der Hand-Arm-Vibrationsbelastung</v>
      </c>
      <c r="B1" s="16"/>
      <c r="C1" s="16"/>
      <c r="E1" s="18"/>
      <c r="H1" s="19"/>
      <c r="I1" s="19"/>
      <c r="J1" s="19"/>
      <c r="K1" s="19"/>
    </row>
    <row r="2" spans="6:11" ht="18" customHeight="1">
      <c r="F2" s="20"/>
      <c r="H2" s="19"/>
      <c r="I2" s="19"/>
      <c r="J2" s="19"/>
      <c r="K2" s="19"/>
    </row>
    <row r="3" spans="1:11" ht="18" customHeight="1">
      <c r="A3" s="22" t="str">
        <f>reserviert!H3</f>
        <v>Firma:</v>
      </c>
      <c r="B3" s="109"/>
      <c r="C3" s="109"/>
      <c r="D3" s="109"/>
      <c r="F3" s="19"/>
      <c r="G3" s="23"/>
      <c r="H3" s="19"/>
      <c r="I3" s="19"/>
      <c r="J3" s="19"/>
      <c r="K3" s="19"/>
    </row>
    <row r="4" spans="1:11" ht="18" customHeight="1">
      <c r="A4" s="22" t="str">
        <f>reserviert!H4</f>
        <v>Abteilung:</v>
      </c>
      <c r="B4" s="109"/>
      <c r="C4" s="109"/>
      <c r="D4" s="109"/>
      <c r="F4" s="19"/>
      <c r="G4" s="23"/>
      <c r="H4" s="19"/>
      <c r="I4" s="19"/>
      <c r="J4" s="19"/>
      <c r="K4" s="19"/>
    </row>
    <row r="5" spans="1:14" ht="18" customHeight="1">
      <c r="A5" s="22" t="str">
        <f>reserviert!H5</f>
        <v>Funktion:</v>
      </c>
      <c r="B5" s="109"/>
      <c r="C5" s="109"/>
      <c r="D5" s="109"/>
      <c r="F5" s="20"/>
      <c r="G5" s="24"/>
      <c r="H5" s="20"/>
      <c r="I5" s="19"/>
      <c r="J5" s="20"/>
      <c r="K5" s="19"/>
      <c r="L5" s="19"/>
      <c r="M5" s="19"/>
      <c r="N5" s="19"/>
    </row>
    <row r="6" spans="2:14" ht="18" customHeight="1">
      <c r="B6" s="111"/>
      <c r="C6" s="111"/>
      <c r="D6" s="111"/>
      <c r="F6" s="25"/>
      <c r="G6" s="24"/>
      <c r="H6" s="23"/>
      <c r="I6" s="19"/>
      <c r="J6" s="23"/>
      <c r="K6" s="19"/>
      <c r="L6" s="19"/>
      <c r="M6" s="19"/>
      <c r="N6" s="19"/>
    </row>
    <row r="7" spans="1:14" ht="18" customHeight="1">
      <c r="A7" s="20" t="str">
        <f>reserviert!H6</f>
        <v>Beurteilung durch:</v>
      </c>
      <c r="B7" s="110"/>
      <c r="C7" s="110"/>
      <c r="D7" s="110"/>
      <c r="F7" s="26">
        <f>IF(I13&gt;1,reserviert!H32,"")</f>
      </c>
      <c r="G7" s="24"/>
      <c r="H7" s="23"/>
      <c r="I7" s="19"/>
      <c r="J7" s="23"/>
      <c r="K7" s="19"/>
      <c r="L7" s="19"/>
      <c r="M7" s="19"/>
      <c r="N7" s="19"/>
    </row>
    <row r="8" spans="1:14" ht="18" customHeight="1">
      <c r="A8" s="27" t="str">
        <f>reserviert!H7</f>
        <v>Messgerät / Datengrundlage:</v>
      </c>
      <c r="B8" s="110"/>
      <c r="C8" s="110"/>
      <c r="D8" s="110"/>
      <c r="F8" s="26"/>
      <c r="G8" s="24"/>
      <c r="H8" s="23"/>
      <c r="I8" s="19"/>
      <c r="J8" s="23"/>
      <c r="K8" s="19"/>
      <c r="L8" s="19"/>
      <c r="M8" s="19"/>
      <c r="N8" s="19"/>
    </row>
    <row r="9" spans="1:14" ht="18" customHeight="1">
      <c r="A9" s="92"/>
      <c r="B9" s="112"/>
      <c r="C9" s="112"/>
      <c r="D9" s="112"/>
      <c r="F9" s="20"/>
      <c r="G9" s="20"/>
      <c r="H9" s="23"/>
      <c r="I9" s="19"/>
      <c r="J9" s="23"/>
      <c r="K9" s="19"/>
      <c r="L9" s="19"/>
      <c r="M9" s="19"/>
      <c r="N9" s="19"/>
    </row>
    <row r="10" spans="1:14" ht="33.75" customHeight="1">
      <c r="A10" s="122"/>
      <c r="B10" s="123"/>
      <c r="C10" s="123"/>
      <c r="D10" s="124"/>
      <c r="F10" s="28" t="str">
        <f>reserviert!H31</f>
        <v>Berechnungen</v>
      </c>
      <c r="G10" s="24"/>
      <c r="H10" s="24"/>
      <c r="I10" s="19"/>
      <c r="J10" s="24"/>
      <c r="K10" s="19"/>
      <c r="L10" s="19"/>
      <c r="M10" s="19"/>
      <c r="N10" s="19"/>
    </row>
    <row r="11" spans="1:13" ht="18" customHeight="1">
      <c r="A11" s="29" t="str">
        <f>reserviert!H10</f>
        <v>Tätigkeit</v>
      </c>
      <c r="B11" s="30" t="s">
        <v>107</v>
      </c>
      <c r="C11" s="30" t="str">
        <f>reserviert!H11</f>
        <v>Expositionszeit</v>
      </c>
      <c r="D11" s="30" t="str">
        <f>reserviert!H13</f>
        <v>Anteil</v>
      </c>
      <c r="F11" s="32" t="s">
        <v>144</v>
      </c>
      <c r="G11" s="32" t="s">
        <v>145</v>
      </c>
      <c r="H11" s="19" t="s">
        <v>109</v>
      </c>
      <c r="I11" s="19" t="s">
        <v>31</v>
      </c>
      <c r="J11" s="19"/>
      <c r="K11" s="19"/>
      <c r="L11" s="19"/>
      <c r="M11" s="19"/>
    </row>
    <row r="12" spans="1:13" ht="18" customHeight="1">
      <c r="A12" s="33" t="s">
        <v>3</v>
      </c>
      <c r="B12" s="33" t="s">
        <v>111</v>
      </c>
      <c r="C12" s="33" t="s">
        <v>1</v>
      </c>
      <c r="D12" s="33" t="s">
        <v>3</v>
      </c>
      <c r="F12" s="32" t="s">
        <v>108</v>
      </c>
      <c r="G12" s="32" t="s">
        <v>112</v>
      </c>
      <c r="H12" s="32" t="s">
        <v>108</v>
      </c>
      <c r="I12" s="32" t="s">
        <v>1</v>
      </c>
      <c r="J12" s="19"/>
      <c r="K12" s="19"/>
      <c r="L12" s="19"/>
      <c r="M12" s="19"/>
    </row>
    <row r="13" spans="1:10" ht="18" customHeight="1">
      <c r="A13" s="93"/>
      <c r="B13" s="94"/>
      <c r="C13" s="96"/>
      <c r="D13" s="35">
        <f>IF(AND(ISNUMBER(F13),$H$13&gt;0),REPT("|",ROUND((F13/$H$13)^2*20,0)),"")</f>
      </c>
      <c r="E13" s="36"/>
      <c r="F13" s="65" t="str">
        <f>IF(ISNUMBER(C13),SQRT(C13)*B13,"-")</f>
        <v>-</v>
      </c>
      <c r="G13" s="65" t="str">
        <f>IF(ISNUMBER(F13),F13^2,"-")</f>
        <v>-</v>
      </c>
      <c r="H13" s="25">
        <f>SQRT(SUM(G13:G22))</f>
        <v>0</v>
      </c>
      <c r="I13" s="38">
        <f>SUM(C13:C22)</f>
        <v>0</v>
      </c>
      <c r="J13" s="19"/>
    </row>
    <row r="14" spans="1:10" ht="18" customHeight="1">
      <c r="A14" s="93"/>
      <c r="B14" s="94"/>
      <c r="C14" s="96"/>
      <c r="D14" s="35">
        <f aca="true" t="shared" si="0" ref="D14:D22">IF(AND(ISNUMBER(F14),$H$13&gt;0),REPT("|",ROUND((F14/$H$13)^2*20,0)),"")</f>
      </c>
      <c r="E14" s="36"/>
      <c r="F14" s="65" t="str">
        <f aca="true" t="shared" si="1" ref="F14:F22">IF(ISNUMBER(C14),SQRT(C14)*B14,"-")</f>
        <v>-</v>
      </c>
      <c r="G14" s="65" t="str">
        <f aca="true" t="shared" si="2" ref="G14:G22">IF(ISNUMBER(F14),F14^2,"-")</f>
        <v>-</v>
      </c>
      <c r="H14" s="23"/>
      <c r="I14" s="23"/>
      <c r="J14" s="34"/>
    </row>
    <row r="15" spans="1:10" ht="18" customHeight="1">
      <c r="A15" s="93"/>
      <c r="B15" s="94"/>
      <c r="C15" s="96"/>
      <c r="D15" s="35">
        <f t="shared" si="0"/>
      </c>
      <c r="E15" s="39"/>
      <c r="F15" s="65" t="str">
        <f t="shared" si="1"/>
        <v>-</v>
      </c>
      <c r="G15" s="65" t="str">
        <f t="shared" si="2"/>
        <v>-</v>
      </c>
      <c r="H15" s="20"/>
      <c r="I15" s="23"/>
      <c r="J15" s="23"/>
    </row>
    <row r="16" spans="1:10" ht="18" customHeight="1">
      <c r="A16" s="93"/>
      <c r="B16" s="94"/>
      <c r="C16" s="96"/>
      <c r="D16" s="35">
        <f t="shared" si="0"/>
      </c>
      <c r="E16" s="39"/>
      <c r="F16" s="65" t="str">
        <f t="shared" si="1"/>
        <v>-</v>
      </c>
      <c r="G16" s="65" t="str">
        <f t="shared" si="2"/>
        <v>-</v>
      </c>
      <c r="H16" s="20"/>
      <c r="I16" s="23"/>
      <c r="J16" s="23"/>
    </row>
    <row r="17" spans="1:10" ht="18" customHeight="1">
      <c r="A17" s="93"/>
      <c r="B17" s="94"/>
      <c r="C17" s="96"/>
      <c r="D17" s="35">
        <f t="shared" si="0"/>
      </c>
      <c r="E17" s="39"/>
      <c r="F17" s="65" t="str">
        <f t="shared" si="1"/>
        <v>-</v>
      </c>
      <c r="G17" s="65" t="str">
        <f t="shared" si="2"/>
        <v>-</v>
      </c>
      <c r="H17" s="20"/>
      <c r="I17" s="23"/>
      <c r="J17" s="19"/>
    </row>
    <row r="18" spans="1:10" ht="18" customHeight="1">
      <c r="A18" s="93"/>
      <c r="B18" s="94"/>
      <c r="C18" s="96"/>
      <c r="D18" s="35">
        <f t="shared" si="0"/>
      </c>
      <c r="E18" s="39"/>
      <c r="F18" s="65" t="str">
        <f t="shared" si="1"/>
        <v>-</v>
      </c>
      <c r="G18" s="65" t="str">
        <f t="shared" si="2"/>
        <v>-</v>
      </c>
      <c r="H18" s="23"/>
      <c r="I18" s="23"/>
      <c r="J18" s="19"/>
    </row>
    <row r="19" spans="1:10" ht="18" customHeight="1">
      <c r="A19" s="93"/>
      <c r="B19" s="94"/>
      <c r="C19" s="96"/>
      <c r="D19" s="35">
        <f t="shared" si="0"/>
      </c>
      <c r="E19" s="39"/>
      <c r="F19" s="65" t="str">
        <f t="shared" si="1"/>
        <v>-</v>
      </c>
      <c r="G19" s="65" t="str">
        <f t="shared" si="2"/>
        <v>-</v>
      </c>
      <c r="H19" s="23"/>
      <c r="I19" s="23"/>
      <c r="J19" s="19"/>
    </row>
    <row r="20" spans="1:10" ht="18" customHeight="1">
      <c r="A20" s="93"/>
      <c r="B20" s="94"/>
      <c r="C20" s="96"/>
      <c r="D20" s="35">
        <f t="shared" si="0"/>
      </c>
      <c r="E20" s="39"/>
      <c r="F20" s="65" t="str">
        <f t="shared" si="1"/>
        <v>-</v>
      </c>
      <c r="G20" s="65" t="str">
        <f t="shared" si="2"/>
        <v>-</v>
      </c>
      <c r="H20" s="23"/>
      <c r="I20" s="23"/>
      <c r="J20" s="23"/>
    </row>
    <row r="21" spans="1:10" ht="18" customHeight="1">
      <c r="A21" s="93"/>
      <c r="B21" s="94"/>
      <c r="C21" s="96"/>
      <c r="D21" s="35">
        <f t="shared" si="0"/>
      </c>
      <c r="E21" s="39"/>
      <c r="F21" s="65" t="str">
        <f t="shared" si="1"/>
        <v>-</v>
      </c>
      <c r="G21" s="65" t="str">
        <f t="shared" si="2"/>
        <v>-</v>
      </c>
      <c r="H21" s="23"/>
      <c r="I21" s="23"/>
      <c r="J21" s="19"/>
    </row>
    <row r="22" spans="1:10" ht="18" customHeight="1">
      <c r="A22" s="93"/>
      <c r="B22" s="94"/>
      <c r="C22" s="96"/>
      <c r="D22" s="35">
        <f t="shared" si="0"/>
      </c>
      <c r="E22" s="39"/>
      <c r="F22" s="65" t="str">
        <f t="shared" si="1"/>
        <v>-</v>
      </c>
      <c r="G22" s="65" t="str">
        <f t="shared" si="2"/>
        <v>-</v>
      </c>
      <c r="H22" s="23"/>
      <c r="I22" s="23"/>
      <c r="J22" s="19"/>
    </row>
    <row r="23" spans="2:11" ht="18" customHeight="1">
      <c r="B23" s="20"/>
      <c r="C23" s="20"/>
      <c r="E23" s="39"/>
      <c r="F23" s="20"/>
      <c r="G23" s="40"/>
      <c r="H23" s="41"/>
      <c r="J23" s="20"/>
      <c r="K23" s="19"/>
    </row>
    <row r="24" spans="1:11" ht="35.25" customHeight="1">
      <c r="A24" s="70" t="str">
        <f>reserviert!H19</f>
        <v>Hand-Arm-Tagesexpositionswert (gemittelt über das Jahr)</v>
      </c>
      <c r="B24" s="30" t="s">
        <v>164</v>
      </c>
      <c r="C24" s="55">
        <f>IF(A8_p,ROUND(A8_p,1),"")</f>
      </c>
      <c r="D24" s="31" t="s">
        <v>110</v>
      </c>
      <c r="E24" s="39"/>
      <c r="G24" s="20"/>
      <c r="H24" s="41"/>
      <c r="J24" s="20"/>
      <c r="K24" s="23"/>
    </row>
    <row r="25" spans="1:4" ht="6.75" customHeight="1">
      <c r="A25" s="78"/>
      <c r="B25" s="79"/>
      <c r="C25" s="80"/>
      <c r="D25" s="42"/>
    </row>
    <row r="26" spans="1:13" ht="18" customHeight="1">
      <c r="A26" s="73" t="str">
        <f>reserviert!H21</f>
        <v>Massnahmenstufe</v>
      </c>
      <c r="B26" s="72" t="str">
        <f>IF(A8_p_gerundet="","-",IF(A8_p_gerundet&gt;=2.5,"M2","-"))</f>
        <v>-</v>
      </c>
      <c r="C26" s="72"/>
      <c r="D26" s="71"/>
      <c r="F26" s="43"/>
      <c r="G26" s="43"/>
      <c r="H26" s="43"/>
      <c r="I26" s="43"/>
      <c r="J26" s="42"/>
      <c r="K26" s="42"/>
      <c r="L26" s="42"/>
      <c r="M26" s="42"/>
    </row>
    <row r="27" spans="1:4" ht="6.75" customHeight="1">
      <c r="A27" s="78"/>
      <c r="B27" s="79"/>
      <c r="C27" s="80"/>
      <c r="D27" s="42"/>
    </row>
    <row r="28" spans="1:13" s="19" customFormat="1" ht="17.25" customHeight="1">
      <c r="A28" s="119" t="str">
        <f>reserviert!H20</f>
        <v>zu treffende Massnahmen:</v>
      </c>
      <c r="B28" s="120"/>
      <c r="C28" s="120"/>
      <c r="D28" s="121"/>
      <c r="E28" s="24"/>
      <c r="F28" s="24"/>
      <c r="G28" s="24"/>
      <c r="H28" s="24"/>
      <c r="J28" s="24"/>
      <c r="K28" s="23"/>
      <c r="L28" s="23"/>
      <c r="M28" s="23"/>
    </row>
    <row r="29" spans="1:17" ht="129.75" customHeight="1">
      <c r="A29" s="113">
        <f>IF(B26="-","",VLOOKUP(B26,reserviert!G39:H40,2))</f>
      </c>
      <c r="B29" s="114"/>
      <c r="C29" s="114"/>
      <c r="D29" s="115"/>
      <c r="E29" s="43"/>
      <c r="K29" s="42"/>
      <c r="L29" s="42"/>
      <c r="M29" s="42"/>
      <c r="N29" s="42"/>
      <c r="O29" s="42"/>
      <c r="P29" s="42"/>
      <c r="Q29" s="42"/>
    </row>
    <row r="30" spans="1:4" ht="45" customHeight="1">
      <c r="A30" s="116" t="str">
        <f>reserviert!$H$41</f>
        <v>Weitere Informationen zu Vibrationen und Massnahmen finden Sie in der Broschüre "Risikofaktor Vibrationen. So schützen Sie die Gesundheit Ihrer Mitarbeitenden" (Bestellnummer: 44089.d)</v>
      </c>
      <c r="B30" s="117"/>
      <c r="C30" s="117"/>
      <c r="D30" s="118"/>
    </row>
  </sheetData>
  <sheetProtection sheet="1" objects="1" scenarios="1" selectLockedCells="1"/>
  <mergeCells count="11">
    <mergeCell ref="B9:D9"/>
    <mergeCell ref="A29:D29"/>
    <mergeCell ref="A30:D30"/>
    <mergeCell ref="A28:D28"/>
    <mergeCell ref="A10:D10"/>
    <mergeCell ref="B3:D3"/>
    <mergeCell ref="B4:D4"/>
    <mergeCell ref="B5:D5"/>
    <mergeCell ref="B7:D7"/>
    <mergeCell ref="B8:D8"/>
    <mergeCell ref="B6:D6"/>
  </mergeCells>
  <conditionalFormatting sqref="H23:H24">
    <cfRule type="cellIs" priority="1" dxfId="5" operator="greaterThan" stopIfTrue="1">
      <formula>1</formula>
    </cfRule>
  </conditionalFormatting>
  <conditionalFormatting sqref="G23">
    <cfRule type="cellIs" priority="2" dxfId="5" operator="greaterThan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3"/>
  <legacyDrawing r:id="rId2"/>
  <oleObjects>
    <oleObject progId="Equation.3" shapeId="3061875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zoomScalePageLayoutView="0" workbookViewId="0" topLeftCell="A1">
      <selection activeCell="D13" sqref="D13"/>
    </sheetView>
  </sheetViews>
  <sheetFormatPr defaultColWidth="9.375" defaultRowHeight="18" customHeight="1"/>
  <cols>
    <col min="1" max="1" width="39.75390625" style="20" customWidth="1"/>
    <col min="2" max="2" width="9.375" style="21" customWidth="1"/>
    <col min="3" max="3" width="23.75390625" style="21" bestFit="1" customWidth="1"/>
    <col min="4" max="4" width="21.25390625" style="36" bestFit="1" customWidth="1"/>
    <col min="5" max="5" width="13.375" style="20" bestFit="1" customWidth="1"/>
    <col min="6" max="6" width="2.50390625" style="22" customWidth="1"/>
    <col min="7" max="7" width="9.50390625" style="22" customWidth="1"/>
    <col min="8" max="8" width="9.625" style="22" customWidth="1"/>
    <col min="9" max="9" width="8.625" style="22" bestFit="1" customWidth="1"/>
    <col min="10" max="10" width="8.625" style="20" bestFit="1" customWidth="1"/>
    <col min="11" max="11" width="10.50390625" style="22" customWidth="1"/>
    <col min="12" max="15" width="9.25390625" style="20" customWidth="1"/>
    <col min="16" max="16384" width="9.375" style="20" customWidth="1"/>
  </cols>
  <sheetData>
    <row r="1" spans="1:15" s="17" customFormat="1" ht="20.25">
      <c r="A1" s="18" t="str">
        <f>reserviert!H2</f>
        <v>Beurteilung der Hand-Arm-Vibrationsbelastung</v>
      </c>
      <c r="B1" s="16"/>
      <c r="C1" s="16"/>
      <c r="D1" s="49"/>
      <c r="F1" s="18"/>
      <c r="L1" s="19"/>
      <c r="M1" s="19"/>
      <c r="N1" s="19"/>
      <c r="O1" s="19"/>
    </row>
    <row r="2" spans="12:15" ht="18" customHeight="1">
      <c r="L2" s="19"/>
      <c r="M2" s="19"/>
      <c r="N2" s="19"/>
      <c r="O2" s="19"/>
    </row>
    <row r="3" spans="1:15" ht="18" customHeight="1">
      <c r="A3" s="22" t="str">
        <f>reserviert!H3</f>
        <v>Firma:</v>
      </c>
      <c r="B3" s="109"/>
      <c r="C3" s="109"/>
      <c r="D3" s="109"/>
      <c r="E3" s="109"/>
      <c r="G3" s="44" t="str">
        <f>reserviert!H30</f>
        <v>Zeitumrechnung</v>
      </c>
      <c r="H3" s="45"/>
      <c r="I3" s="23"/>
      <c r="J3" s="19"/>
      <c r="K3" s="23"/>
      <c r="L3" s="19"/>
      <c r="M3" s="19"/>
      <c r="N3" s="19"/>
      <c r="O3" s="19"/>
    </row>
    <row r="4" spans="1:15" ht="18" customHeight="1">
      <c r="A4" s="22" t="str">
        <f>reserviert!H4</f>
        <v>Abteilung:</v>
      </c>
      <c r="B4" s="109"/>
      <c r="C4" s="109"/>
      <c r="D4" s="109"/>
      <c r="E4" s="109"/>
      <c r="G4" s="46" t="s">
        <v>34</v>
      </c>
      <c r="H4" s="46" t="s">
        <v>33</v>
      </c>
      <c r="I4" s="23"/>
      <c r="J4" s="19"/>
      <c r="K4" s="23"/>
      <c r="L4" s="19"/>
      <c r="M4" s="19"/>
      <c r="N4" s="19"/>
      <c r="O4" s="19"/>
    </row>
    <row r="5" spans="1:15" ht="18" customHeight="1">
      <c r="A5" s="22" t="str">
        <f>reserviert!H5</f>
        <v>Funktion:</v>
      </c>
      <c r="B5" s="109"/>
      <c r="C5" s="109"/>
      <c r="D5" s="109"/>
      <c r="E5" s="109"/>
      <c r="G5" s="91"/>
      <c r="H5" s="47">
        <f>IF(ISNUMBER(G5),G5*24,"")</f>
      </c>
      <c r="I5" s="23"/>
      <c r="J5" s="19"/>
      <c r="K5" s="23"/>
      <c r="L5" s="19"/>
      <c r="M5" s="19"/>
      <c r="N5" s="19"/>
      <c r="O5" s="19"/>
    </row>
    <row r="6" spans="2:15" ht="18" customHeight="1">
      <c r="B6" s="111"/>
      <c r="C6" s="111"/>
      <c r="D6" s="111"/>
      <c r="E6" s="111"/>
      <c r="G6" s="25"/>
      <c r="H6" s="24"/>
      <c r="I6" s="23"/>
      <c r="J6" s="19"/>
      <c r="K6" s="23"/>
      <c r="L6" s="19"/>
      <c r="M6" s="19"/>
      <c r="N6" s="19"/>
      <c r="O6" s="19"/>
    </row>
    <row r="7" spans="1:15" ht="18" customHeight="1">
      <c r="A7" s="20" t="str">
        <f>reserviert!H6</f>
        <v>Beurteilung durch:</v>
      </c>
      <c r="B7" s="110"/>
      <c r="C7" s="110"/>
      <c r="D7" s="110"/>
      <c r="E7" s="110"/>
      <c r="G7" s="25"/>
      <c r="H7" s="24"/>
      <c r="I7" s="23"/>
      <c r="J7" s="19"/>
      <c r="K7" s="23"/>
      <c r="L7" s="19"/>
      <c r="M7" s="19"/>
      <c r="N7" s="19"/>
      <c r="O7" s="19"/>
    </row>
    <row r="8" spans="1:15" ht="18" customHeight="1">
      <c r="A8" s="50" t="str">
        <f>reserviert!H7</f>
        <v>Messgerät / Datengrundlage:</v>
      </c>
      <c r="B8" s="110"/>
      <c r="C8" s="110"/>
      <c r="D8" s="110"/>
      <c r="E8" s="110"/>
      <c r="G8" s="66">
        <f>IF(SUM(K13:K22)&gt;2000,reserviert!H32,"")</f>
      </c>
      <c r="H8" s="24"/>
      <c r="I8" s="23"/>
      <c r="J8" s="19"/>
      <c r="K8" s="23"/>
      <c r="L8" s="19"/>
      <c r="M8" s="19"/>
      <c r="N8" s="19"/>
      <c r="O8" s="19"/>
    </row>
    <row r="9" spans="1:15" ht="18" customHeight="1">
      <c r="A9" s="92"/>
      <c r="B9" s="110"/>
      <c r="C9" s="110"/>
      <c r="D9" s="110"/>
      <c r="E9" s="110"/>
      <c r="G9" s="25"/>
      <c r="H9" s="24"/>
      <c r="I9" s="23"/>
      <c r="J9" s="19"/>
      <c r="K9" s="23"/>
      <c r="L9" s="19"/>
      <c r="M9" s="19"/>
      <c r="N9" s="19"/>
      <c r="O9" s="19"/>
    </row>
    <row r="10" spans="7:15" ht="18" customHeight="1">
      <c r="G10" s="28" t="str">
        <f>reserviert!H31</f>
        <v>Berechnungen</v>
      </c>
      <c r="H10" s="24"/>
      <c r="I10" s="24"/>
      <c r="J10" s="19"/>
      <c r="K10" s="24"/>
      <c r="L10" s="19"/>
      <c r="M10" s="19"/>
      <c r="N10" s="19"/>
      <c r="O10" s="19"/>
    </row>
    <row r="11" spans="1:16" ht="18" customHeight="1">
      <c r="A11" s="29" t="str">
        <f>reserviert!H10</f>
        <v>Tätigkeit</v>
      </c>
      <c r="B11" s="30" t="s">
        <v>107</v>
      </c>
      <c r="C11" s="31" t="str">
        <f>reserviert!H11</f>
        <v>Expositionszeit</v>
      </c>
      <c r="D11" s="30" t="str">
        <f>reserviert!H12</f>
        <v>kommt vor an</v>
      </c>
      <c r="E11" s="30" t="str">
        <f>reserviert!H13</f>
        <v>Anteil</v>
      </c>
      <c r="F11" s="36"/>
      <c r="G11" s="32" t="s">
        <v>4</v>
      </c>
      <c r="H11" s="32" t="s">
        <v>144</v>
      </c>
      <c r="I11" s="32" t="s">
        <v>145</v>
      </c>
      <c r="J11" s="19" t="s">
        <v>109</v>
      </c>
      <c r="K11" s="32" t="s">
        <v>5</v>
      </c>
      <c r="L11" s="32" t="s">
        <v>5</v>
      </c>
      <c r="M11" s="32" t="s">
        <v>146</v>
      </c>
      <c r="N11" s="32" t="s">
        <v>147</v>
      </c>
      <c r="O11" s="19" t="s">
        <v>113</v>
      </c>
      <c r="P11" s="20" t="s">
        <v>40</v>
      </c>
    </row>
    <row r="12" spans="1:16" ht="18" customHeight="1">
      <c r="A12" s="33" t="s">
        <v>3</v>
      </c>
      <c r="B12" s="33" t="s">
        <v>111</v>
      </c>
      <c r="C12" s="33" t="str">
        <f>reserviert!H28</f>
        <v>h.xx/Tag</v>
      </c>
      <c r="D12" s="51" t="str">
        <f>reserviert!H29</f>
        <v>Tage/Jahr</v>
      </c>
      <c r="E12" s="33" t="s">
        <v>3</v>
      </c>
      <c r="F12" s="36"/>
      <c r="G12" s="32" t="s">
        <v>1</v>
      </c>
      <c r="H12" s="32" t="s">
        <v>108</v>
      </c>
      <c r="I12" s="32" t="s">
        <v>112</v>
      </c>
      <c r="J12" s="34" t="s">
        <v>0</v>
      </c>
      <c r="K12" s="32" t="s">
        <v>6</v>
      </c>
      <c r="L12" s="32" t="s">
        <v>1</v>
      </c>
      <c r="M12" s="32" t="s">
        <v>108</v>
      </c>
      <c r="N12" s="32" t="s">
        <v>112</v>
      </c>
      <c r="O12" s="32" t="s">
        <v>108</v>
      </c>
      <c r="P12" s="36" t="s">
        <v>1</v>
      </c>
    </row>
    <row r="13" spans="1:16" ht="18" customHeight="1">
      <c r="A13" s="93"/>
      <c r="B13" s="94"/>
      <c r="C13" s="97"/>
      <c r="D13" s="97"/>
      <c r="E13" s="35">
        <f>IF(AND(ISNUMBER(M13),$O$13&gt;0),REPT("|",ROUND((M13/$O$13)^2*20,0)),"")</f>
      </c>
      <c r="F13" s="39"/>
      <c r="G13" s="48" t="str">
        <f aca="true" t="shared" si="0" ref="G13:G22">IF(ISNUMBER(C13),C13/Tagesstunden,"-")</f>
        <v>-</v>
      </c>
      <c r="H13" s="65" t="str">
        <f aca="true" t="shared" si="1" ref="H13:H22">IF(ISNUMBER(C13),SQRT(C13/Tagesstunden)*B13,"-")</f>
        <v>-</v>
      </c>
      <c r="I13" s="65" t="str">
        <f>IF(ISNUMBER(H13),H13^2,"-")</f>
        <v>-</v>
      </c>
      <c r="J13" s="25">
        <f>SQRT(SUM(I13:I22))</f>
        <v>0</v>
      </c>
      <c r="K13" s="52" t="str">
        <f>IF(COUNT(C13,D13)=2,D13*C13,"-")</f>
        <v>-</v>
      </c>
      <c r="L13" s="48" t="str">
        <f>IF(COUNT(C13,D13)=2,C13*D13/Jahresstunden,"-")</f>
        <v>-</v>
      </c>
      <c r="M13" s="37" t="str">
        <f>IF(ISNUMBER(L13),B13*SQRT(L13),"-")</f>
        <v>-</v>
      </c>
      <c r="N13" s="25" t="str">
        <f>IF(ISNUMBER(M13),M13^2,"-")</f>
        <v>-</v>
      </c>
      <c r="O13" s="23">
        <f>SQRT(SUM(N13:N22))</f>
        <v>0</v>
      </c>
      <c r="P13" s="53">
        <f>SUM(L13:L22)</f>
        <v>0</v>
      </c>
    </row>
    <row r="14" spans="1:15" ht="18" customHeight="1">
      <c r="A14" s="93"/>
      <c r="B14" s="94"/>
      <c r="C14" s="97"/>
      <c r="D14" s="97"/>
      <c r="E14" s="35">
        <f aca="true" t="shared" si="2" ref="E14:E22">IF(AND(ISNUMBER(M14),$O$13&gt;0),REPT("|",ROUND((M14/$O$13)^2*20,0)),"")</f>
      </c>
      <c r="F14" s="39"/>
      <c r="G14" s="48" t="str">
        <f t="shared" si="0"/>
        <v>-</v>
      </c>
      <c r="H14" s="65" t="str">
        <f t="shared" si="1"/>
        <v>-</v>
      </c>
      <c r="I14" s="65" t="str">
        <f aca="true" t="shared" si="3" ref="I14:I22">IF(ISNUMBER(H14),H14^2,"-")</f>
        <v>-</v>
      </c>
      <c r="J14" s="23"/>
      <c r="K14" s="52" t="str">
        <f aca="true" t="shared" si="4" ref="K14:K22">IF(COUNT(C14,D14)=2,D14*C14,"-")</f>
        <v>-</v>
      </c>
      <c r="L14" s="48" t="str">
        <f aca="true" t="shared" si="5" ref="L14:L22">IF(COUNT(C14,D14)=2,C14*D14/Jahresstunden,"-")</f>
        <v>-</v>
      </c>
      <c r="M14" s="37" t="str">
        <f aca="true" t="shared" si="6" ref="M14:M22">IF(ISNUMBER(L14),B14*SQRT(L14),"-")</f>
        <v>-</v>
      </c>
      <c r="N14" s="25" t="str">
        <f aca="true" t="shared" si="7" ref="N14:N22">IF(ISNUMBER(M14),M14^2,"-")</f>
        <v>-</v>
      </c>
      <c r="O14" s="23"/>
    </row>
    <row r="15" spans="1:15" ht="18" customHeight="1">
      <c r="A15" s="93"/>
      <c r="B15" s="94"/>
      <c r="C15" s="97"/>
      <c r="D15" s="97"/>
      <c r="E15" s="35">
        <f t="shared" si="2"/>
      </c>
      <c r="F15" s="39"/>
      <c r="G15" s="48" t="str">
        <f t="shared" si="0"/>
        <v>-</v>
      </c>
      <c r="H15" s="65" t="str">
        <f t="shared" si="1"/>
        <v>-</v>
      </c>
      <c r="I15" s="65" t="str">
        <f t="shared" si="3"/>
        <v>-</v>
      </c>
      <c r="J15" s="19"/>
      <c r="K15" s="52" t="str">
        <f t="shared" si="4"/>
        <v>-</v>
      </c>
      <c r="L15" s="48" t="str">
        <f t="shared" si="5"/>
        <v>-</v>
      </c>
      <c r="M15" s="37" t="str">
        <f t="shared" si="6"/>
        <v>-</v>
      </c>
      <c r="N15" s="25" t="str">
        <f t="shared" si="7"/>
        <v>-</v>
      </c>
      <c r="O15" s="19"/>
    </row>
    <row r="16" spans="1:15" ht="18" customHeight="1">
      <c r="A16" s="93"/>
      <c r="B16" s="94"/>
      <c r="C16" s="97"/>
      <c r="D16" s="97"/>
      <c r="E16" s="35">
        <f t="shared" si="2"/>
      </c>
      <c r="F16" s="39"/>
      <c r="G16" s="48" t="str">
        <f t="shared" si="0"/>
        <v>-</v>
      </c>
      <c r="H16" s="65" t="str">
        <f t="shared" si="1"/>
        <v>-</v>
      </c>
      <c r="I16" s="65" t="str">
        <f t="shared" si="3"/>
        <v>-</v>
      </c>
      <c r="J16" s="19"/>
      <c r="K16" s="52" t="str">
        <f t="shared" si="4"/>
        <v>-</v>
      </c>
      <c r="L16" s="48" t="str">
        <f t="shared" si="5"/>
        <v>-</v>
      </c>
      <c r="M16" s="37" t="str">
        <f t="shared" si="6"/>
        <v>-</v>
      </c>
      <c r="N16" s="25" t="str">
        <f t="shared" si="7"/>
        <v>-</v>
      </c>
      <c r="O16" s="19"/>
    </row>
    <row r="17" spans="1:15" ht="18" customHeight="1">
      <c r="A17" s="93"/>
      <c r="B17" s="94"/>
      <c r="C17" s="97"/>
      <c r="D17" s="97"/>
      <c r="E17" s="35">
        <f t="shared" si="2"/>
      </c>
      <c r="F17" s="39"/>
      <c r="G17" s="48" t="str">
        <f t="shared" si="0"/>
        <v>-</v>
      </c>
      <c r="H17" s="65" t="str">
        <f t="shared" si="1"/>
        <v>-</v>
      </c>
      <c r="I17" s="65" t="str">
        <f t="shared" si="3"/>
        <v>-</v>
      </c>
      <c r="J17" s="19"/>
      <c r="K17" s="52" t="str">
        <f t="shared" si="4"/>
        <v>-</v>
      </c>
      <c r="L17" s="48" t="str">
        <f t="shared" si="5"/>
        <v>-</v>
      </c>
      <c r="M17" s="37" t="str">
        <f t="shared" si="6"/>
        <v>-</v>
      </c>
      <c r="N17" s="25" t="str">
        <f t="shared" si="7"/>
        <v>-</v>
      </c>
      <c r="O17" s="19"/>
    </row>
    <row r="18" spans="1:15" ht="18" customHeight="1">
      <c r="A18" s="93"/>
      <c r="B18" s="94"/>
      <c r="C18" s="97"/>
      <c r="D18" s="97"/>
      <c r="E18" s="35">
        <f t="shared" si="2"/>
      </c>
      <c r="F18" s="39"/>
      <c r="G18" s="48" t="str">
        <f t="shared" si="0"/>
        <v>-</v>
      </c>
      <c r="H18" s="65" t="str">
        <f t="shared" si="1"/>
        <v>-</v>
      </c>
      <c r="I18" s="65" t="str">
        <f t="shared" si="3"/>
        <v>-</v>
      </c>
      <c r="J18" s="23"/>
      <c r="K18" s="52" t="str">
        <f t="shared" si="4"/>
        <v>-</v>
      </c>
      <c r="L18" s="48" t="str">
        <f t="shared" si="5"/>
        <v>-</v>
      </c>
      <c r="M18" s="37" t="str">
        <f t="shared" si="6"/>
        <v>-</v>
      </c>
      <c r="N18" s="25" t="str">
        <f t="shared" si="7"/>
        <v>-</v>
      </c>
      <c r="O18" s="23"/>
    </row>
    <row r="19" spans="1:15" ht="18" customHeight="1">
      <c r="A19" s="93"/>
      <c r="B19" s="94"/>
      <c r="C19" s="97"/>
      <c r="D19" s="97"/>
      <c r="E19" s="35">
        <f t="shared" si="2"/>
      </c>
      <c r="F19" s="39"/>
      <c r="G19" s="48" t="str">
        <f t="shared" si="0"/>
        <v>-</v>
      </c>
      <c r="H19" s="65" t="str">
        <f t="shared" si="1"/>
        <v>-</v>
      </c>
      <c r="I19" s="65" t="str">
        <f t="shared" si="3"/>
        <v>-</v>
      </c>
      <c r="J19" s="23"/>
      <c r="K19" s="52" t="str">
        <f t="shared" si="4"/>
        <v>-</v>
      </c>
      <c r="L19" s="48" t="str">
        <f t="shared" si="5"/>
        <v>-</v>
      </c>
      <c r="M19" s="37" t="str">
        <f t="shared" si="6"/>
        <v>-</v>
      </c>
      <c r="N19" s="25" t="str">
        <f t="shared" si="7"/>
        <v>-</v>
      </c>
      <c r="O19" s="19"/>
    </row>
    <row r="20" spans="1:15" ht="18" customHeight="1">
      <c r="A20" s="93"/>
      <c r="B20" s="94"/>
      <c r="C20" s="97"/>
      <c r="D20" s="97"/>
      <c r="E20" s="35">
        <f t="shared" si="2"/>
      </c>
      <c r="F20" s="39"/>
      <c r="G20" s="48" t="str">
        <f t="shared" si="0"/>
        <v>-</v>
      </c>
      <c r="H20" s="65" t="str">
        <f t="shared" si="1"/>
        <v>-</v>
      </c>
      <c r="I20" s="65" t="str">
        <f t="shared" si="3"/>
        <v>-</v>
      </c>
      <c r="J20" s="23"/>
      <c r="K20" s="52" t="str">
        <f t="shared" si="4"/>
        <v>-</v>
      </c>
      <c r="L20" s="48" t="str">
        <f t="shared" si="5"/>
        <v>-</v>
      </c>
      <c r="M20" s="37" t="str">
        <f t="shared" si="6"/>
        <v>-</v>
      </c>
      <c r="N20" s="25" t="str">
        <f t="shared" si="7"/>
        <v>-</v>
      </c>
      <c r="O20" s="19"/>
    </row>
    <row r="21" spans="1:15" ht="18" customHeight="1">
      <c r="A21" s="93"/>
      <c r="B21" s="94"/>
      <c r="C21" s="97"/>
      <c r="D21" s="97"/>
      <c r="E21" s="35">
        <f t="shared" si="2"/>
      </c>
      <c r="F21" s="39"/>
      <c r="G21" s="48" t="str">
        <f t="shared" si="0"/>
        <v>-</v>
      </c>
      <c r="H21" s="65" t="str">
        <f t="shared" si="1"/>
        <v>-</v>
      </c>
      <c r="I21" s="65" t="str">
        <f t="shared" si="3"/>
        <v>-</v>
      </c>
      <c r="J21" s="23"/>
      <c r="K21" s="52" t="str">
        <f t="shared" si="4"/>
        <v>-</v>
      </c>
      <c r="L21" s="48" t="str">
        <f t="shared" si="5"/>
        <v>-</v>
      </c>
      <c r="M21" s="37" t="str">
        <f t="shared" si="6"/>
        <v>-</v>
      </c>
      <c r="N21" s="25" t="str">
        <f t="shared" si="7"/>
        <v>-</v>
      </c>
      <c r="O21" s="19"/>
    </row>
    <row r="22" spans="1:15" ht="18" customHeight="1">
      <c r="A22" s="93"/>
      <c r="B22" s="94"/>
      <c r="C22" s="97"/>
      <c r="D22" s="97"/>
      <c r="E22" s="35">
        <f t="shared" si="2"/>
      </c>
      <c r="F22" s="39"/>
      <c r="G22" s="48" t="str">
        <f t="shared" si="0"/>
        <v>-</v>
      </c>
      <c r="H22" s="65" t="str">
        <f t="shared" si="1"/>
        <v>-</v>
      </c>
      <c r="I22" s="65" t="str">
        <f t="shared" si="3"/>
        <v>-</v>
      </c>
      <c r="J22" s="23"/>
      <c r="K22" s="52" t="str">
        <f t="shared" si="4"/>
        <v>-</v>
      </c>
      <c r="L22" s="48" t="str">
        <f t="shared" si="5"/>
        <v>-</v>
      </c>
      <c r="M22" s="37" t="str">
        <f t="shared" si="6"/>
        <v>-</v>
      </c>
      <c r="N22" s="25" t="str">
        <f t="shared" si="7"/>
        <v>-</v>
      </c>
      <c r="O22" s="23"/>
    </row>
    <row r="23" spans="2:14" ht="18" customHeight="1">
      <c r="B23" s="20"/>
      <c r="C23" s="20"/>
      <c r="D23" s="41"/>
      <c r="F23" s="20"/>
      <c r="G23" s="20"/>
      <c r="H23" s="40"/>
      <c r="I23" s="41"/>
      <c r="K23" s="20"/>
      <c r="L23" s="42"/>
      <c r="M23" s="42"/>
      <c r="N23" s="42"/>
    </row>
    <row r="24" spans="1:14" ht="36" customHeight="1">
      <c r="A24" s="70" t="str">
        <f>reserviert!H18</f>
        <v>Hand-Arm-Tagesexpositionswert</v>
      </c>
      <c r="B24" s="30" t="s">
        <v>165</v>
      </c>
      <c r="C24" s="55">
        <f>IF(A8_h,ROUND(A8_h,1),"")</f>
      </c>
      <c r="D24" s="31" t="s">
        <v>110</v>
      </c>
      <c r="H24" s="20"/>
      <c r="I24" s="41"/>
      <c r="K24" s="20"/>
      <c r="L24" s="42"/>
      <c r="M24" s="42"/>
      <c r="N24" s="42"/>
    </row>
    <row r="25" spans="1:14" s="85" customFormat="1" ht="36" customHeight="1">
      <c r="A25" s="70" t="str">
        <f>reserviert!H19</f>
        <v>Hand-Arm-Tagesexpositionswert (gemittelt über das Jahr)</v>
      </c>
      <c r="B25" s="82" t="s">
        <v>164</v>
      </c>
      <c r="C25" s="83">
        <f>IF(A2000_h,ROUND(A2000_h,1),"")</f>
      </c>
      <c r="D25" s="84" t="s">
        <v>110</v>
      </c>
      <c r="F25" s="86"/>
      <c r="G25" s="86"/>
      <c r="L25" s="87"/>
      <c r="M25" s="87"/>
      <c r="N25" s="87"/>
    </row>
    <row r="26" spans="1:11" ht="6.75" customHeight="1">
      <c r="A26" s="78"/>
      <c r="B26" s="79"/>
      <c r="C26" s="80"/>
      <c r="D26" s="42"/>
      <c r="E26" s="22"/>
      <c r="I26" s="20"/>
      <c r="J26" s="22"/>
      <c r="K26" s="20"/>
    </row>
    <row r="27" spans="1:14" ht="18" customHeight="1">
      <c r="A27" s="29" t="str">
        <f>reserviert!H21</f>
        <v>Massnahmenstufe</v>
      </c>
      <c r="B27" s="30"/>
      <c r="C27" s="30" t="str">
        <f>IF(A8_h_gerundet="","-",IF(A2000_h_gerundet&gt;=2.5,"M2",IF(AND(A8_h_gerundet&gt;=2.5,A2000_h_gerundet&lt;2.5),"M1","-")))</f>
        <v>-</v>
      </c>
      <c r="D27" s="31"/>
      <c r="H27" s="20"/>
      <c r="I27" s="20"/>
      <c r="K27" s="20"/>
      <c r="L27" s="42"/>
      <c r="M27" s="42"/>
      <c r="N27" s="42"/>
    </row>
    <row r="28" spans="1:11" ht="6.75" customHeight="1">
      <c r="A28" s="78"/>
      <c r="B28" s="79"/>
      <c r="C28" s="80"/>
      <c r="D28" s="42"/>
      <c r="E28" s="22"/>
      <c r="I28" s="20"/>
      <c r="J28" s="22"/>
      <c r="K28" s="20"/>
    </row>
    <row r="29" spans="1:18" ht="18.75" customHeight="1">
      <c r="A29" s="119" t="str">
        <f>reserviert!H20</f>
        <v>zu treffende Massnahmen:</v>
      </c>
      <c r="B29" s="120"/>
      <c r="C29" s="120"/>
      <c r="D29" s="121"/>
      <c r="E29" s="42"/>
      <c r="F29" s="43"/>
      <c r="G29" s="43"/>
      <c r="H29" s="43"/>
      <c r="I29" s="43"/>
      <c r="J29" s="43"/>
      <c r="K29" s="42"/>
      <c r="L29" s="42"/>
      <c r="M29" s="42"/>
      <c r="N29" s="42"/>
      <c r="O29" s="42"/>
      <c r="P29" s="42"/>
      <c r="Q29" s="42"/>
      <c r="R29" s="42"/>
    </row>
    <row r="30" spans="1:4" ht="129.75" customHeight="1">
      <c r="A30" s="113">
        <f>IF(C27="-","",VLOOKUP(C27,reserviert!G39:H40,2))</f>
      </c>
      <c r="B30" s="114"/>
      <c r="C30" s="114"/>
      <c r="D30" s="115"/>
    </row>
    <row r="31" spans="1:4" ht="36" customHeight="1">
      <c r="A31" s="116" t="str">
        <f>reserviert!$H$41</f>
        <v>Weitere Informationen zu Vibrationen und Massnahmen finden Sie in der Broschüre "Risikofaktor Vibrationen. So schützen Sie die Gesundheit Ihrer Mitarbeitenden" (Bestellnummer: 44089.d)</v>
      </c>
      <c r="B31" s="117"/>
      <c r="C31" s="117"/>
      <c r="D31" s="118"/>
    </row>
  </sheetData>
  <sheetProtection sheet="1" objects="1" scenarios="1" selectLockedCells="1"/>
  <mergeCells count="10">
    <mergeCell ref="A30:D30"/>
    <mergeCell ref="A31:D31"/>
    <mergeCell ref="A29:D29"/>
    <mergeCell ref="B3:E3"/>
    <mergeCell ref="B4:E4"/>
    <mergeCell ref="B5:E5"/>
    <mergeCell ref="B9:E9"/>
    <mergeCell ref="B7:E7"/>
    <mergeCell ref="B8:E8"/>
    <mergeCell ref="B6:E6"/>
  </mergeCells>
  <conditionalFormatting sqref="I23:I24 D23">
    <cfRule type="cellIs" priority="1" dxfId="5" operator="greaterThan" stopIfTrue="1">
      <formula>1</formula>
    </cfRule>
  </conditionalFormatting>
  <conditionalFormatting sqref="H23">
    <cfRule type="cellIs" priority="2" dxfId="5" operator="greaterThan" stopIfTrue="1">
      <formula>$K$5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3" r:id="rId4"/>
  <legacyDrawing r:id="rId3"/>
  <oleObjects>
    <oleObject progId="Equation.3" shapeId="3061874" r:id="rId1"/>
    <oleObject progId="Equation.3" shapeId="3061873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5"/>
  </sheetPr>
  <dimension ref="A1:H41"/>
  <sheetViews>
    <sheetView zoomScalePageLayoutView="0" workbookViewId="0" topLeftCell="C1">
      <selection activeCell="E2" sqref="E2:F32"/>
    </sheetView>
  </sheetViews>
  <sheetFormatPr defaultColWidth="11.00390625" defaultRowHeight="14.25"/>
  <cols>
    <col min="1" max="1" width="14.125" style="0" customWidth="1"/>
    <col min="3" max="3" width="3.125" style="0" customWidth="1"/>
    <col min="4" max="4" width="45.00390625" style="12" customWidth="1"/>
    <col min="5" max="5" width="54.375" style="64" customWidth="1"/>
    <col min="6" max="6" width="54.00390625" style="64" customWidth="1"/>
    <col min="7" max="7" width="3.125" style="0" customWidth="1"/>
    <col min="8" max="8" width="54.125" style="13" customWidth="1"/>
  </cols>
  <sheetData>
    <row r="1" spans="1:8" ht="15">
      <c r="A1" s="7" t="s">
        <v>27</v>
      </c>
      <c r="B1" s="7" t="s">
        <v>28</v>
      </c>
      <c r="D1" s="11" t="s">
        <v>43</v>
      </c>
      <c r="E1" s="63" t="s">
        <v>85</v>
      </c>
      <c r="F1" s="63" t="s">
        <v>79</v>
      </c>
      <c r="H1" s="13" t="s">
        <v>44</v>
      </c>
    </row>
    <row r="2" spans="1:8" s="6" customFormat="1" ht="14.25">
      <c r="A2" s="8" t="str">
        <f>H24</f>
        <v>1 Tag</v>
      </c>
      <c r="B2" s="10">
        <v>8</v>
      </c>
      <c r="D2" s="12" t="s">
        <v>132</v>
      </c>
      <c r="E2" s="68" t="s">
        <v>114</v>
      </c>
      <c r="F2" s="68" t="s">
        <v>175</v>
      </c>
      <c r="H2" s="13" t="str">
        <f>INDEX(D2:F2,1,$B$8)</f>
        <v>Beurteilung der Hand-Arm-Vibrationsbelastung</v>
      </c>
    </row>
    <row r="3" spans="1:8" ht="14.25">
      <c r="A3" s="9" t="str">
        <f>H25</f>
        <v>1 Woche</v>
      </c>
      <c r="B3" s="10">
        <v>40</v>
      </c>
      <c r="D3" s="12" t="s">
        <v>13</v>
      </c>
      <c r="E3" s="68" t="s">
        <v>45</v>
      </c>
      <c r="F3" s="68" t="s">
        <v>80</v>
      </c>
      <c r="H3" s="13" t="str">
        <f aca="true" t="shared" si="0" ref="H3:H32">INDEX(D3:F3,1,$B$8)</f>
        <v>Firma:</v>
      </c>
    </row>
    <row r="4" spans="1:8" ht="14.25">
      <c r="A4" s="9" t="str">
        <f>H26</f>
        <v>1 Monat</v>
      </c>
      <c r="B4" s="10">
        <v>160</v>
      </c>
      <c r="D4" s="12" t="s">
        <v>14</v>
      </c>
      <c r="E4" s="68" t="s">
        <v>46</v>
      </c>
      <c r="F4" s="68" t="s">
        <v>81</v>
      </c>
      <c r="H4" s="13" t="str">
        <f t="shared" si="0"/>
        <v>Abteilung:</v>
      </c>
    </row>
    <row r="5" spans="1:8" ht="14.25">
      <c r="A5" s="9" t="str">
        <f>H27</f>
        <v>1 Jahr</v>
      </c>
      <c r="B5" s="10">
        <v>2000</v>
      </c>
      <c r="D5" s="12" t="s">
        <v>12</v>
      </c>
      <c r="E5" s="68" t="s">
        <v>47</v>
      </c>
      <c r="F5" s="68" t="s">
        <v>82</v>
      </c>
      <c r="H5" s="13" t="str">
        <f t="shared" si="0"/>
        <v>Funktion:</v>
      </c>
    </row>
    <row r="6" spans="4:8" ht="14.25">
      <c r="D6" s="12" t="s">
        <v>11</v>
      </c>
      <c r="E6" s="68" t="s">
        <v>48</v>
      </c>
      <c r="F6" s="68" t="s">
        <v>83</v>
      </c>
      <c r="H6" s="13" t="str">
        <f t="shared" si="0"/>
        <v>Beurteilung durch:</v>
      </c>
    </row>
    <row r="7" spans="1:8" ht="14.25">
      <c r="A7" t="s">
        <v>62</v>
      </c>
      <c r="B7" s="6" t="str">
        <f>Sprache</f>
        <v>Deutsch</v>
      </c>
      <c r="D7" s="12" t="s">
        <v>15</v>
      </c>
      <c r="E7" s="68" t="s">
        <v>115</v>
      </c>
      <c r="F7" s="68" t="s">
        <v>116</v>
      </c>
      <c r="H7" s="13" t="str">
        <f t="shared" si="0"/>
        <v>Messgerät / Datengrundlage:</v>
      </c>
    </row>
    <row r="8" spans="1:8" ht="14.25">
      <c r="A8" t="s">
        <v>63</v>
      </c>
      <c r="B8" s="6">
        <f>MATCH(Sprache,Sprachen,0)</f>
        <v>1</v>
      </c>
      <c r="D8" s="12" t="s">
        <v>30</v>
      </c>
      <c r="E8" s="68" t="s">
        <v>49</v>
      </c>
      <c r="F8" s="68" t="s">
        <v>192</v>
      </c>
      <c r="H8" s="13" t="str">
        <f t="shared" si="0"/>
        <v>Bezugszeit:</v>
      </c>
    </row>
    <row r="9" spans="4:8" ht="14.25">
      <c r="D9" s="67" t="s">
        <v>117</v>
      </c>
      <c r="E9" s="68" t="s">
        <v>118</v>
      </c>
      <c r="F9" s="68" t="s">
        <v>187</v>
      </c>
      <c r="H9" s="13" t="str">
        <f t="shared" si="0"/>
        <v>Vibrationsquelle</v>
      </c>
    </row>
    <row r="10" spans="4:8" ht="14.25">
      <c r="D10" s="12" t="s">
        <v>7</v>
      </c>
      <c r="E10" s="68" t="s">
        <v>86</v>
      </c>
      <c r="F10" s="68" t="s">
        <v>74</v>
      </c>
      <c r="H10" s="13" t="str">
        <f t="shared" si="0"/>
        <v>Tätigkeit</v>
      </c>
    </row>
    <row r="11" spans="4:8" ht="14.25">
      <c r="D11" s="12" t="s">
        <v>93</v>
      </c>
      <c r="E11" s="68" t="s">
        <v>95</v>
      </c>
      <c r="F11" s="68" t="s">
        <v>94</v>
      </c>
      <c r="H11" s="13" t="str">
        <f t="shared" si="0"/>
        <v>Expositionszeit</v>
      </c>
    </row>
    <row r="12" spans="4:8" ht="14.25">
      <c r="D12" s="12" t="s">
        <v>9</v>
      </c>
      <c r="E12" s="68" t="s">
        <v>87</v>
      </c>
      <c r="F12" s="68" t="s">
        <v>177</v>
      </c>
      <c r="H12" s="13" t="str">
        <f t="shared" si="0"/>
        <v>kommt vor an</v>
      </c>
    </row>
    <row r="13" spans="4:8" ht="14.25">
      <c r="D13" s="12" t="s">
        <v>10</v>
      </c>
      <c r="E13" s="68" t="s">
        <v>97</v>
      </c>
      <c r="F13" s="68" t="s">
        <v>176</v>
      </c>
      <c r="H13" s="13" t="str">
        <f t="shared" si="0"/>
        <v>Anteil</v>
      </c>
    </row>
    <row r="14" spans="4:8" ht="14.25">
      <c r="D14" s="12" t="s">
        <v>42</v>
      </c>
      <c r="E14" s="68" t="s">
        <v>88</v>
      </c>
      <c r="F14" s="68" t="s">
        <v>75</v>
      </c>
      <c r="H14" s="13" t="str">
        <f t="shared" si="0"/>
        <v>Anzahl Werte</v>
      </c>
    </row>
    <row r="15" spans="4:8" ht="14.25">
      <c r="D15" s="12" t="s">
        <v>41</v>
      </c>
      <c r="E15" s="68" t="s">
        <v>65</v>
      </c>
      <c r="F15" s="68" t="s">
        <v>76</v>
      </c>
      <c r="H15" s="13" t="str">
        <f t="shared" si="0"/>
        <v>Mittelwert</v>
      </c>
    </row>
    <row r="16" spans="4:8" ht="14.25">
      <c r="D16" s="12" t="s">
        <v>64</v>
      </c>
      <c r="E16" s="68" t="s">
        <v>66</v>
      </c>
      <c r="F16" s="68" t="s">
        <v>77</v>
      </c>
      <c r="H16" s="13" t="str">
        <f t="shared" si="0"/>
        <v>Summe</v>
      </c>
    </row>
    <row r="17" spans="4:8" ht="14.25">
      <c r="D17" s="9" t="s">
        <v>131</v>
      </c>
      <c r="E17" s="68" t="s">
        <v>129</v>
      </c>
      <c r="F17" s="68" t="s">
        <v>188</v>
      </c>
      <c r="H17" s="13" t="str">
        <f>INDEX(D17:F17,1,$B$8)</f>
        <v>Hand-Arm-Vibrationsexposition:</v>
      </c>
    </row>
    <row r="18" spans="4:8" ht="14.25">
      <c r="D18" s="9" t="s">
        <v>155</v>
      </c>
      <c r="E18" s="68" t="s">
        <v>158</v>
      </c>
      <c r="F18" s="68" t="s">
        <v>190</v>
      </c>
      <c r="H18" s="13" t="str">
        <f t="shared" si="0"/>
        <v>Hand-Arm-Tagesexpositionswert</v>
      </c>
    </row>
    <row r="19" spans="4:8" ht="14.25">
      <c r="D19" s="9" t="s">
        <v>156</v>
      </c>
      <c r="E19" s="68" t="s">
        <v>157</v>
      </c>
      <c r="F19" s="68" t="s">
        <v>189</v>
      </c>
      <c r="H19" s="13" t="str">
        <f t="shared" si="0"/>
        <v>Hand-Arm-Tagesexpositionswert (gemittelt über das Jahr)</v>
      </c>
    </row>
    <row r="20" spans="4:8" ht="14.25">
      <c r="D20" s="12" t="s">
        <v>8</v>
      </c>
      <c r="E20" s="68" t="s">
        <v>91</v>
      </c>
      <c r="F20" s="68" t="s">
        <v>84</v>
      </c>
      <c r="H20" s="13" t="str">
        <f t="shared" si="0"/>
        <v>zu treffende Massnahmen:</v>
      </c>
    </row>
    <row r="21" spans="4:8" ht="14.25">
      <c r="D21" s="12" t="s">
        <v>130</v>
      </c>
      <c r="E21" s="68" t="s">
        <v>143</v>
      </c>
      <c r="F21" s="68" t="s">
        <v>148</v>
      </c>
      <c r="H21" s="13" t="str">
        <f t="shared" si="0"/>
        <v>Massnahmenstufe</v>
      </c>
    </row>
    <row r="22" spans="4:8" ht="14.25">
      <c r="D22" s="12" t="s">
        <v>119</v>
      </c>
      <c r="E22" s="68" t="s">
        <v>120</v>
      </c>
      <c r="F22" s="68" t="s">
        <v>121</v>
      </c>
      <c r="H22" s="13" t="str">
        <f t="shared" si="0"/>
        <v>Untersuchung:</v>
      </c>
    </row>
    <row r="23" spans="4:8" ht="14.25">
      <c r="D23" s="12" t="s">
        <v>28</v>
      </c>
      <c r="E23" s="68" t="s">
        <v>89</v>
      </c>
      <c r="F23" s="68" t="s">
        <v>96</v>
      </c>
      <c r="H23" s="13" t="str">
        <f t="shared" si="0"/>
        <v>Stunden</v>
      </c>
    </row>
    <row r="24" spans="4:8" ht="14.25">
      <c r="D24" s="12" t="s">
        <v>36</v>
      </c>
      <c r="E24" s="68" t="s">
        <v>52</v>
      </c>
      <c r="F24" s="68" t="s">
        <v>56</v>
      </c>
      <c r="H24" s="13" t="str">
        <f t="shared" si="0"/>
        <v>1 Tag</v>
      </c>
    </row>
    <row r="25" spans="4:8" ht="14.25">
      <c r="D25" s="12" t="s">
        <v>37</v>
      </c>
      <c r="E25" s="68" t="s">
        <v>53</v>
      </c>
      <c r="F25" s="68" t="s">
        <v>57</v>
      </c>
      <c r="H25" s="13" t="str">
        <f t="shared" si="0"/>
        <v>1 Woche</v>
      </c>
    </row>
    <row r="26" spans="4:8" ht="14.25">
      <c r="D26" s="12" t="s">
        <v>38</v>
      </c>
      <c r="E26" s="68" t="s">
        <v>54</v>
      </c>
      <c r="F26" s="68" t="s">
        <v>58</v>
      </c>
      <c r="H26" s="13" t="str">
        <f t="shared" si="0"/>
        <v>1 Monat</v>
      </c>
    </row>
    <row r="27" spans="4:8" ht="14.25">
      <c r="D27" s="12" t="s">
        <v>39</v>
      </c>
      <c r="E27" s="68" t="s">
        <v>55</v>
      </c>
      <c r="F27" s="68" t="s">
        <v>59</v>
      </c>
      <c r="H27" s="13" t="str">
        <f t="shared" si="0"/>
        <v>1 Jahr</v>
      </c>
    </row>
    <row r="28" spans="4:8" ht="14.25">
      <c r="D28" s="12" t="s">
        <v>104</v>
      </c>
      <c r="E28" s="68" t="s">
        <v>105</v>
      </c>
      <c r="F28" s="68" t="s">
        <v>106</v>
      </c>
      <c r="H28" s="13" t="str">
        <f t="shared" si="0"/>
        <v>h.xx/Tag</v>
      </c>
    </row>
    <row r="29" spans="4:8" ht="14.25">
      <c r="D29" s="9" t="s">
        <v>138</v>
      </c>
      <c r="E29" s="68" t="s">
        <v>50</v>
      </c>
      <c r="F29" s="68" t="s">
        <v>98</v>
      </c>
      <c r="H29" s="13" t="str">
        <f t="shared" si="0"/>
        <v>Tage/Jahr</v>
      </c>
    </row>
    <row r="30" spans="4:8" ht="14.25">
      <c r="D30" s="12" t="s">
        <v>32</v>
      </c>
      <c r="E30" s="68" t="s">
        <v>90</v>
      </c>
      <c r="F30" s="68" t="s">
        <v>78</v>
      </c>
      <c r="H30" s="13" t="str">
        <f t="shared" si="0"/>
        <v>Zeitumrechnung</v>
      </c>
    </row>
    <row r="31" spans="4:8" ht="14.25">
      <c r="D31" s="12" t="s">
        <v>35</v>
      </c>
      <c r="E31" s="68" t="s">
        <v>51</v>
      </c>
      <c r="F31" s="68" t="s">
        <v>178</v>
      </c>
      <c r="H31" s="13" t="str">
        <f t="shared" si="0"/>
        <v>Berechnungen</v>
      </c>
    </row>
    <row r="32" spans="4:8" ht="14.25">
      <c r="D32" s="12" t="s">
        <v>68</v>
      </c>
      <c r="E32" s="68" t="s">
        <v>92</v>
      </c>
      <c r="F32" s="68" t="s">
        <v>191</v>
      </c>
      <c r="H32" s="13" t="str">
        <f t="shared" si="0"/>
        <v>Achtung: Expositionszeit ist grösser als Bezugszeit!</v>
      </c>
    </row>
    <row r="33" spans="4:8" ht="61.5" customHeight="1">
      <c r="D33" s="75"/>
      <c r="H33" s="76"/>
    </row>
    <row r="34" spans="4:6" ht="14.25">
      <c r="D34" s="9"/>
      <c r="E34" s="9"/>
      <c r="F34" s="9"/>
    </row>
    <row r="35" spans="4:6" ht="14.25">
      <c r="D35" s="9"/>
      <c r="E35" s="68"/>
      <c r="F35" s="68"/>
    </row>
    <row r="38" spans="4:6" ht="15">
      <c r="D38" s="11" t="s">
        <v>135</v>
      </c>
      <c r="E38" s="63" t="s">
        <v>136</v>
      </c>
      <c r="F38" s="63" t="s">
        <v>137</v>
      </c>
    </row>
    <row r="39" spans="2:8" ht="117.75" customHeight="1">
      <c r="B39" s="74"/>
      <c r="C39" s="74"/>
      <c r="D39" s="75" t="s">
        <v>140</v>
      </c>
      <c r="E39" s="75" t="s">
        <v>203</v>
      </c>
      <c r="F39" s="75" t="s">
        <v>193</v>
      </c>
      <c r="G39" s="77" t="s">
        <v>133</v>
      </c>
      <c r="H39" s="76" t="str">
        <f>INDEX(D39:F39,1,$B$8)</f>
        <v>• Information der Arbeitnehmenden über Gefährdung und Auswirkungen der Vibrationsbelastung
• Instruktion der Arbeitnehmenden über mögliche Schutzmassnahmen und deren Anwendung
• Vorsorglicher Unterhalt von Geräten und Maschinen
• Tragen von Handschuhen (Nicht bei drehenden Werkzeugen!)
• Kauf vibrationsarmer Geräte bei Ersatz alter Geräte.</v>
      </c>
    </row>
    <row r="40" spans="2:8" ht="157.5" customHeight="1">
      <c r="B40" s="74"/>
      <c r="C40" s="74"/>
      <c r="D40" s="75" t="s">
        <v>141</v>
      </c>
      <c r="E40" s="75" t="s">
        <v>204</v>
      </c>
      <c r="F40" s="75" t="s">
        <v>179</v>
      </c>
      <c r="G40" s="77" t="s">
        <v>134</v>
      </c>
      <c r="H40" s="76" t="str">
        <f>INDEX(D40:F40,1,$B$8)</f>
        <v>• Information der Arbeitnehmenden über Gefährdung und Auswirkungen der Vibrationsbelastung
• Instruktion der Arbeitnehmenden über mögliche Schutzmassnahmen und deren Anwendung
• Vorsorglicher Unterhalt von Geräten und Maschinen
• Tragen von Handschuhen (Nicht bei drehenden Werkzeugen!)
• Kauf vibrationsarmer Geräte bei Ersatz alter Geräte
• Mögliche Ersatzverfahren anwenden
• Ersatz von stark vibrierenden Geräten
• Reduktion der Expositionszeit pro Mitarbeiter</v>
      </c>
    </row>
    <row r="41" spans="4:8" ht="65.25" customHeight="1">
      <c r="D41" s="75" t="s">
        <v>139</v>
      </c>
      <c r="E41" s="75" t="s">
        <v>205</v>
      </c>
      <c r="F41" s="75" t="s">
        <v>194</v>
      </c>
      <c r="H41" s="76" t="str">
        <f>INDEX(D41:F41,1,$B$8)</f>
        <v>Weitere Informationen zu Vibrationen und Massnahmen finden Sie in der Broschüre "Risikofaktor Vibrationen. So schützen Sie die Gesundheit Ihrer Mitarbeitenden" (Bestellnummer: 44089.d)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Suva Luzern, Bereich Physik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Beurteilung der Hand-Arm-Vibrationsbelastung</dc:title>
  <dc:subject/>
  <dc:creator> Andreas Marc Scherrer (SAM)</dc:creator>
  <cp:keywords>Hand-Arm-Vibrationen, Hand-Arm-Tagesexpositionswert A(8)</cp:keywords>
  <dc:description/>
  <cp:lastModifiedBy>Schneble Isabelle (MDL)</cp:lastModifiedBy>
  <cp:lastPrinted>2012-03-21T11:04:29Z</cp:lastPrinted>
  <dcterms:created xsi:type="dcterms:W3CDTF">2005-03-17T12:01:19Z</dcterms:created>
  <dcterms:modified xsi:type="dcterms:W3CDTF">2012-04-16T12:45:01Z</dcterms:modified>
  <cp:category/>
  <cp:version/>
  <cp:contentType/>
  <cp:contentStatus/>
</cp:coreProperties>
</file>