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rln\Documents\"/>
    </mc:Choice>
  </mc:AlternateContent>
  <xr:revisionPtr revIDLastSave="0" documentId="8_{8EEA75C0-D1BD-4AFE-860E-305B17B3AA0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prache - Langue - Lingua" sheetId="26" r:id="rId1"/>
    <sheet name="Einführung" sheetId="13" r:id="rId2"/>
    <sheet name="Introduction FR" sheetId="14" r:id="rId3"/>
    <sheet name="Introduzione IT" sheetId="15" r:id="rId4"/>
    <sheet name="Introduction EN" sheetId="28" r:id="rId5"/>
    <sheet name="LEX (h)" sheetId="22" r:id="rId6"/>
    <sheet name="LEX (%)" sheetId="24" r:id="rId7"/>
    <sheet name="LEX (Tag-&gt;Jahr)" sheetId="23" r:id="rId8"/>
    <sheet name="LE" sheetId="27" r:id="rId9"/>
    <sheet name="Addition" sheetId="25" r:id="rId10"/>
    <sheet name="Mittelung" sheetId="20" r:id="rId11"/>
    <sheet name="reserviert" sheetId="21" r:id="rId12"/>
  </sheets>
  <definedNames>
    <definedName name="_xlnm._FilterDatabase" localSheetId="11" hidden="1">reserviert!$A$1:$B$5</definedName>
    <definedName name="Bezugszeit">reserviert!$A$2:$A$5</definedName>
    <definedName name="_xlnm.Print_Area" localSheetId="9">Addition!$A$1:$C$15</definedName>
    <definedName name="_xlnm.Print_Area" localSheetId="8">LE!$A$1:$D$31</definedName>
    <definedName name="_xlnm.Print_Area" localSheetId="6">'LEX (%)'!$A$1:$D$29</definedName>
    <definedName name="_xlnm.Print_Area" localSheetId="5">'LEX (h)'!$A$1:$D$31</definedName>
    <definedName name="_xlnm.Print_Area" localSheetId="7">'LEX (Tag-&gt;Jahr)'!$A$1:$E$30</definedName>
    <definedName name="_xlnm.Print_Area" localSheetId="10">Mittelung!$A$1:$C$15</definedName>
    <definedName name="Jahresstunden">reserviert!$B$5</definedName>
    <definedName name="Jahressumme_delog" localSheetId="4">#REF!</definedName>
    <definedName name="Jahressumme_delog" localSheetId="8">LE!$J$15</definedName>
    <definedName name="Jahressumme_delog" localSheetId="6">'LEX (%)'!$J$15</definedName>
    <definedName name="Jahressumme_delog" localSheetId="5">'LEX (h)'!$K$15</definedName>
    <definedName name="Jahressumme_delog" localSheetId="7">'LEX (Tag-&gt;Jahr)'!$O$13</definedName>
    <definedName name="Jahressumme_delog">#REF!</definedName>
    <definedName name="Monatsstunden">reserviert!$B$4</definedName>
    <definedName name="Sprache">'Sprache - Langue - Lingua'!$B$1</definedName>
    <definedName name="Sprachen">reserviert!$D$1:$G$1</definedName>
    <definedName name="Tagesstunden">reserviert!$B$2</definedName>
    <definedName name="Tagessumme_delog" localSheetId="4">#REF!</definedName>
    <definedName name="Tagessumme_delog" localSheetId="8">LE!$H$15</definedName>
    <definedName name="Tagessumme_delog" localSheetId="6">'LEX (%)'!$H$13</definedName>
    <definedName name="Tagessumme_delog" localSheetId="5">'LEX (h)'!$I$15</definedName>
    <definedName name="Tagessumme_delog" localSheetId="7">'LEX (Tag-&gt;Jahr)'!$J$13</definedName>
    <definedName name="Tagessumme_delog">#REF!</definedName>
    <definedName name="Wochenstunden">reserviert!$B$3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27" l="1"/>
  <c r="G19" i="27" s="1"/>
  <c r="D19" i="27" s="1"/>
  <c r="F20" i="27"/>
  <c r="G20" i="27" s="1"/>
  <c r="D20" i="27" s="1"/>
  <c r="F21" i="27"/>
  <c r="G21" i="27" s="1"/>
  <c r="D21" i="27" s="1"/>
  <c r="F22" i="27"/>
  <c r="G22" i="27" s="1"/>
  <c r="D22" i="27" s="1"/>
  <c r="F23" i="27"/>
  <c r="G23" i="27" s="1"/>
  <c r="D23" i="27" s="1"/>
  <c r="F24" i="27"/>
  <c r="G24" i="27" s="1"/>
  <c r="D24" i="27" s="1"/>
  <c r="F17" i="27"/>
  <c r="G17" i="27" s="1"/>
  <c r="D17" i="27" s="1"/>
  <c r="B8" i="21"/>
  <c r="I20" i="21" s="1"/>
  <c r="A27" i="27" s="1"/>
  <c r="F16" i="27"/>
  <c r="G16" i="27" s="1"/>
  <c r="D16" i="27" s="1"/>
  <c r="F18" i="27"/>
  <c r="G18" i="27" s="1"/>
  <c r="D18" i="27" s="1"/>
  <c r="G13" i="24"/>
  <c r="G14" i="24"/>
  <c r="F14" i="24" s="1"/>
  <c r="E17" i="27"/>
  <c r="E18" i="27"/>
  <c r="E19" i="27"/>
  <c r="E20" i="27"/>
  <c r="E21" i="27"/>
  <c r="E22" i="27"/>
  <c r="E23" i="27"/>
  <c r="E24" i="27"/>
  <c r="G6" i="22"/>
  <c r="H5" i="23"/>
  <c r="K13" i="23"/>
  <c r="N13" i="23" s="1"/>
  <c r="I13" i="23"/>
  <c r="H13" i="23" s="1"/>
  <c r="I14" i="23"/>
  <c r="H14" i="23" s="1"/>
  <c r="I15" i="23"/>
  <c r="H15" i="23" s="1"/>
  <c r="I16" i="23"/>
  <c r="H16" i="23"/>
  <c r="I17" i="23"/>
  <c r="I18" i="23"/>
  <c r="H18" i="23" s="1"/>
  <c r="I19" i="23"/>
  <c r="H19" i="23" s="1"/>
  <c r="I20" i="23"/>
  <c r="H20" i="23" s="1"/>
  <c r="I21" i="23"/>
  <c r="H21" i="23"/>
  <c r="I22" i="23"/>
  <c r="H22" i="23" s="1"/>
  <c r="H15" i="22"/>
  <c r="H16" i="22"/>
  <c r="G16" i="22" s="1"/>
  <c r="H17" i="22"/>
  <c r="G17" i="22" s="1"/>
  <c r="H18" i="22"/>
  <c r="G18" i="22"/>
  <c r="H19" i="22"/>
  <c r="G19" i="22" s="1"/>
  <c r="H20" i="22"/>
  <c r="G20" i="22" s="1"/>
  <c r="H21" i="22"/>
  <c r="G21" i="22" s="1"/>
  <c r="H22" i="22"/>
  <c r="G22" i="22"/>
  <c r="H23" i="22"/>
  <c r="G23" i="22" s="1"/>
  <c r="H24" i="22"/>
  <c r="G24" i="22" s="1"/>
  <c r="I13" i="24"/>
  <c r="F7" i="24" s="1"/>
  <c r="F15" i="22"/>
  <c r="F16" i="22"/>
  <c r="F17" i="22"/>
  <c r="F18" i="22"/>
  <c r="F19" i="22"/>
  <c r="F20" i="22"/>
  <c r="F21" i="22"/>
  <c r="F22" i="22"/>
  <c r="F23" i="22"/>
  <c r="F24" i="22"/>
  <c r="B7" i="21"/>
  <c r="E11" i="25"/>
  <c r="E10" i="25"/>
  <c r="E9" i="25"/>
  <c r="E3" i="25"/>
  <c r="F3" i="25" s="1"/>
  <c r="C15" i="25" s="1"/>
  <c r="E4" i="25"/>
  <c r="E5" i="25"/>
  <c r="E6" i="25"/>
  <c r="E7" i="25"/>
  <c r="E8" i="25"/>
  <c r="E12" i="25"/>
  <c r="E11" i="20"/>
  <c r="E10" i="20"/>
  <c r="E3" i="20"/>
  <c r="F3" i="20" s="1"/>
  <c r="C15" i="20" s="1"/>
  <c r="C14" i="20"/>
  <c r="C14" i="25"/>
  <c r="L16" i="23"/>
  <c r="L17" i="23"/>
  <c r="L15" i="23"/>
  <c r="L13" i="23"/>
  <c r="L14" i="23"/>
  <c r="L18" i="23"/>
  <c r="L19" i="23"/>
  <c r="L20" i="23"/>
  <c r="L21" i="23"/>
  <c r="L22" i="23"/>
  <c r="G16" i="24"/>
  <c r="F16" i="24" s="1"/>
  <c r="G15" i="24"/>
  <c r="G17" i="24"/>
  <c r="F17" i="24" s="1"/>
  <c r="G18" i="24"/>
  <c r="G19" i="24"/>
  <c r="F19" i="24"/>
  <c r="G20" i="24"/>
  <c r="F20" i="24" s="1"/>
  <c r="G21" i="24"/>
  <c r="G22" i="24"/>
  <c r="F22" i="24"/>
  <c r="F15" i="24"/>
  <c r="F18" i="24"/>
  <c r="F21" i="24"/>
  <c r="K14" i="23"/>
  <c r="N14" i="23" s="1"/>
  <c r="M14" i="23" s="1"/>
  <c r="K15" i="23"/>
  <c r="N15" i="23"/>
  <c r="M15" i="23" s="1"/>
  <c r="K16" i="23"/>
  <c r="N16" i="23"/>
  <c r="M16" i="23" s="1"/>
  <c r="K17" i="23"/>
  <c r="N17" i="23" s="1"/>
  <c r="M17" i="23" s="1"/>
  <c r="K18" i="23"/>
  <c r="N18" i="23" s="1"/>
  <c r="M18" i="23" s="1"/>
  <c r="K19" i="23"/>
  <c r="N19" i="23"/>
  <c r="M19" i="23" s="1"/>
  <c r="K20" i="23"/>
  <c r="N20" i="23"/>
  <c r="M20" i="23"/>
  <c r="K21" i="23"/>
  <c r="N21" i="23" s="1"/>
  <c r="M21" i="23" s="1"/>
  <c r="K22" i="23"/>
  <c r="N22" i="23" s="1"/>
  <c r="M22" i="23" s="1"/>
  <c r="G13" i="23"/>
  <c r="G14" i="23"/>
  <c r="G15" i="23"/>
  <c r="G16" i="23"/>
  <c r="G17" i="23"/>
  <c r="G18" i="23"/>
  <c r="G19" i="23"/>
  <c r="G20" i="23"/>
  <c r="G21" i="23"/>
  <c r="G22" i="23"/>
  <c r="E4" i="20"/>
  <c r="E5" i="20"/>
  <c r="E6" i="20"/>
  <c r="E7" i="20"/>
  <c r="E8" i="20"/>
  <c r="E9" i="20"/>
  <c r="E12" i="20"/>
  <c r="H17" i="23"/>
  <c r="H13" i="24" l="1"/>
  <c r="I15" i="21"/>
  <c r="A15" i="20" s="1"/>
  <c r="I12" i="21"/>
  <c r="D11" i="23" s="1"/>
  <c r="I26" i="21"/>
  <c r="A5" i="21" s="1"/>
  <c r="A27" i="22"/>
  <c r="A26" i="23"/>
  <c r="I33" i="21"/>
  <c r="I7" i="21"/>
  <c r="I4" i="21"/>
  <c r="I24" i="21"/>
  <c r="A3" i="21" s="1"/>
  <c r="I32" i="21"/>
  <c r="C13" i="27" s="1"/>
  <c r="I13" i="21"/>
  <c r="I21" i="21"/>
  <c r="I29" i="21"/>
  <c r="I10" i="21"/>
  <c r="I18" i="21"/>
  <c r="A24" i="23" s="1"/>
  <c r="I19" i="21"/>
  <c r="A25" i="23" s="1"/>
  <c r="I27" i="21"/>
  <c r="C12" i="23" s="1"/>
  <c r="I16" i="21"/>
  <c r="A15" i="25" s="1"/>
  <c r="I2" i="21"/>
  <c r="I30" i="21"/>
  <c r="I3" i="21"/>
  <c r="I11" i="21"/>
  <c r="I8" i="21"/>
  <c r="I28" i="21"/>
  <c r="D12" i="23" s="1"/>
  <c r="I5" i="21"/>
  <c r="I17" i="21"/>
  <c r="I25" i="21"/>
  <c r="A4" i="21" s="1"/>
  <c r="I6" i="21"/>
  <c r="I14" i="21"/>
  <c r="I22" i="21"/>
  <c r="I9" i="21"/>
  <c r="I31" i="21"/>
  <c r="A25" i="24"/>
  <c r="I23" i="21"/>
  <c r="A2" i="21" s="1"/>
  <c r="J15" i="22"/>
  <c r="F9" i="22" s="1"/>
  <c r="I15" i="22"/>
  <c r="D24" i="22" s="1"/>
  <c r="P13" i="23"/>
  <c r="O13" i="23"/>
  <c r="E18" i="23" s="1"/>
  <c r="G15" i="22"/>
  <c r="J13" i="23"/>
  <c r="C24" i="23" s="1"/>
  <c r="M13" i="23"/>
  <c r="D22" i="22"/>
  <c r="C24" i="24"/>
  <c r="C26" i="24" s="1"/>
  <c r="D21" i="24"/>
  <c r="D19" i="24"/>
  <c r="D18" i="24"/>
  <c r="D15" i="24"/>
  <c r="D22" i="24"/>
  <c r="D17" i="24"/>
  <c r="D16" i="24"/>
  <c r="D20" i="24"/>
  <c r="D13" i="24"/>
  <c r="D14" i="24"/>
  <c r="F13" i="24"/>
  <c r="E17" i="23" l="1"/>
  <c r="D23" i="22"/>
  <c r="D19" i="22"/>
  <c r="D21" i="22"/>
  <c r="D15" i="22"/>
  <c r="D16" i="22"/>
  <c r="D18" i="22"/>
  <c r="D20" i="22"/>
  <c r="D17" i="22"/>
  <c r="C26" i="22"/>
  <c r="C28" i="22" s="1"/>
  <c r="A1" i="25"/>
  <c r="A1" i="20"/>
  <c r="A11" i="27"/>
  <c r="A11" i="22"/>
  <c r="A1" i="22"/>
  <c r="A1" i="23"/>
  <c r="A1" i="24"/>
  <c r="A1" i="27"/>
  <c r="D11" i="24"/>
  <c r="E11" i="23"/>
  <c r="D13" i="27"/>
  <c r="D13" i="22"/>
  <c r="A8" i="24"/>
  <c r="A8" i="22"/>
  <c r="A8" i="27"/>
  <c r="A8" i="23"/>
  <c r="C11" i="22"/>
  <c r="C11" i="27"/>
  <c r="F15" i="27" s="1"/>
  <c r="G15" i="27" s="1"/>
  <c r="H15" i="27" s="1"/>
  <c r="C26" i="27" s="1"/>
  <c r="C28" i="27" s="1"/>
  <c r="D11" i="27"/>
  <c r="D11" i="22"/>
  <c r="A26" i="22"/>
  <c r="A24" i="24"/>
  <c r="A26" i="27"/>
  <c r="C11" i="24"/>
  <c r="C11" i="23"/>
  <c r="C13" i="22"/>
  <c r="A13" i="22"/>
  <c r="A11" i="23"/>
  <c r="A11" i="24"/>
  <c r="A13" i="27"/>
  <c r="A29" i="23"/>
  <c r="A30" i="22"/>
  <c r="A30" i="27"/>
  <c r="A28" i="24"/>
  <c r="A14" i="20"/>
  <c r="A14" i="25"/>
  <c r="A5" i="22"/>
  <c r="A5" i="23"/>
  <c r="A5" i="24"/>
  <c r="A5" i="27"/>
  <c r="A3" i="27"/>
  <c r="A3" i="23"/>
  <c r="A3" i="22"/>
  <c r="A3" i="24"/>
  <c r="F4" i="22"/>
  <c r="G3" i="23"/>
  <c r="A7" i="23"/>
  <c r="A7" i="24"/>
  <c r="A7" i="27"/>
  <c r="A7" i="22"/>
  <c r="F10" i="24"/>
  <c r="F12" i="22"/>
  <c r="F12" i="27"/>
  <c r="G10" i="23"/>
  <c r="A26" i="24"/>
  <c r="A27" i="23"/>
  <c r="A28" i="22"/>
  <c r="A28" i="27"/>
  <c r="A4" i="24"/>
  <c r="A4" i="22"/>
  <c r="A4" i="23"/>
  <c r="A4" i="27"/>
  <c r="E21" i="23"/>
  <c r="E16" i="23"/>
  <c r="E20" i="23"/>
  <c r="E14" i="23"/>
  <c r="E13" i="23"/>
  <c r="E22" i="23"/>
  <c r="E19" i="23"/>
  <c r="C25" i="23"/>
  <c r="C27" i="23" s="1"/>
  <c r="E15" i="23"/>
  <c r="C25" i="24"/>
  <c r="C27" i="22" l="1"/>
  <c r="D15" i="27"/>
  <c r="C27" i="27"/>
  <c r="C26" i="23"/>
</calcChain>
</file>

<file path=xl/sharedStrings.xml><?xml version="1.0" encoding="utf-8"?>
<sst xmlns="http://schemas.openxmlformats.org/spreadsheetml/2006/main" count="423" uniqueCount="286">
  <si>
    <t>%</t>
  </si>
  <si>
    <t>dB(A)</t>
  </si>
  <si>
    <t>h</t>
  </si>
  <si>
    <t>-</t>
  </si>
  <si>
    <t>Exp. Tag</t>
  </si>
  <si>
    <t>Exp. Jahr</t>
  </si>
  <si>
    <t>delog Tag</t>
  </si>
  <si>
    <t>sum Tag</t>
  </si>
  <si>
    <t>delog Jahr</t>
  </si>
  <si>
    <t>sum Jahr</t>
  </si>
  <si>
    <t>h/Jahr</t>
  </si>
  <si>
    <t>Tages-Lärmexpositionspegel:</t>
  </si>
  <si>
    <t>Jahres-Lärmexpositionspegel:</t>
  </si>
  <si>
    <t>Tätigkeit</t>
  </si>
  <si>
    <t>zu treffende Massnahmen:</t>
  </si>
  <si>
    <t>kommt vor an</t>
  </si>
  <si>
    <t>Anteil</t>
  </si>
  <si>
    <t>Beurteilung der Lärmbelastung</t>
  </si>
  <si>
    <r>
      <t>L</t>
    </r>
    <r>
      <rPr>
        <b/>
        <vertAlign val="subscript"/>
        <sz val="12"/>
        <rFont val="Arial"/>
        <family val="2"/>
      </rPr>
      <t>eq,i</t>
    </r>
  </si>
  <si>
    <t>Leq,p Tag</t>
  </si>
  <si>
    <t>Leq,p Jahr</t>
  </si>
  <si>
    <t>Beurteilung durch:</t>
  </si>
  <si>
    <t>Funktion:</t>
  </si>
  <si>
    <t>Firma:</t>
  </si>
  <si>
    <t>Abteilung:</t>
  </si>
  <si>
    <t>Messgerät / Datengrundlage:</t>
  </si>
  <si>
    <t>Hinweise zum Gebrauch dieser Tabellen</t>
  </si>
  <si>
    <t>Wozu dienen die verschiedenen Blätter?</t>
  </si>
  <si>
    <t>LEX (…):</t>
  </si>
  <si>
    <t>Addition:</t>
  </si>
  <si>
    <t>Mittelung:</t>
  </si>
  <si>
    <t>Eingaben können nur in gelb hinterlegten Feldern gemacht werden!</t>
  </si>
  <si>
    <t>Legende:</t>
  </si>
  <si>
    <t>resultierender Lärmexpositionspegel</t>
  </si>
  <si>
    <t>Wo</t>
  </si>
  <si>
    <t>Woche</t>
  </si>
  <si>
    <t>Stunde</t>
  </si>
  <si>
    <t>N</t>
  </si>
  <si>
    <t>Anzahl der Einträge</t>
  </si>
  <si>
    <t>Informations sur l'utilisation des tableaux</t>
  </si>
  <si>
    <t>A quoi servent les différentes feuilles de calcul?</t>
  </si>
  <si>
    <t>Les données ne peuvent être saisies que dans les cellules en jaune.</t>
  </si>
  <si>
    <t>Légende:</t>
  </si>
  <si>
    <t>durée pendant laquelle un individu est exposé au niveau sonore en question; indiquée en heures par jour, en heures par semaine ou en %</t>
  </si>
  <si>
    <t>niveau d'exposition sonore obtenu</t>
  </si>
  <si>
    <t>semaine</t>
  </si>
  <si>
    <t>heure</t>
  </si>
  <si>
    <t>nombre de données</t>
  </si>
  <si>
    <t>Istruzioni per l'uso dei fogli</t>
  </si>
  <si>
    <t>Fogli di calcolo</t>
  </si>
  <si>
    <t>Si possono compilare unicamente i campi in giallo!</t>
  </si>
  <si>
    <t>Legenda</t>
  </si>
  <si>
    <t>tempo di esposizione per livello sonoro (in ore al giorno, ore alla settimana o percento)</t>
  </si>
  <si>
    <t xml:space="preserve">livello complessivo di esposizione al rumore </t>
  </si>
  <si>
    <t>settimana</t>
  </si>
  <si>
    <t>ora</t>
  </si>
  <si>
    <t>numero di sorgenti di rumore</t>
  </si>
  <si>
    <t>delog</t>
  </si>
  <si>
    <t>sum</t>
  </si>
  <si>
    <r>
      <t>Berechnung des Lärmexpositionspegels L</t>
    </r>
    <r>
      <rPr>
        <vertAlign val="subscript"/>
        <sz val="11"/>
        <rFont val="Arial"/>
        <family val="2"/>
      </rPr>
      <t>EX</t>
    </r>
  </si>
  <si>
    <r>
      <t>Addition mehrerer Schallpegel L</t>
    </r>
    <r>
      <rPr>
        <vertAlign val="subscript"/>
        <sz val="11"/>
        <rFont val="Arial"/>
        <family val="2"/>
      </rPr>
      <t>eq</t>
    </r>
  </si>
  <si>
    <r>
      <t>L</t>
    </r>
    <r>
      <rPr>
        <vertAlign val="subscript"/>
        <sz val="11"/>
        <rFont val="Arial"/>
        <family val="2"/>
      </rPr>
      <t>eq,i</t>
    </r>
  </si>
  <si>
    <r>
      <t>die Schallpegel L</t>
    </r>
    <r>
      <rPr>
        <vertAlign val="subscript"/>
        <sz val="11"/>
        <rFont val="Arial"/>
        <family val="2"/>
      </rPr>
      <t>eq</t>
    </r>
    <r>
      <rPr>
        <sz val="11"/>
        <rFont val="Arial"/>
        <family val="2"/>
      </rPr>
      <t xml:space="preserve"> der N verschiedenen Lärmquellen</t>
    </r>
  </si>
  <si>
    <r>
      <t>L</t>
    </r>
    <r>
      <rPr>
        <vertAlign val="subscript"/>
        <sz val="11"/>
        <rFont val="Arial"/>
        <family val="2"/>
      </rPr>
      <t>eq,p</t>
    </r>
  </si>
  <si>
    <r>
      <t>partieller L</t>
    </r>
    <r>
      <rPr>
        <vertAlign val="subscript"/>
        <sz val="11"/>
        <rFont val="Arial"/>
        <family val="2"/>
      </rPr>
      <t>eq</t>
    </r>
    <r>
      <rPr>
        <sz val="11"/>
        <rFont val="Arial"/>
        <family val="2"/>
      </rPr>
      <t xml:space="preserve"> (Zwischenergebnis)</t>
    </r>
  </si>
  <si>
    <r>
      <t>L</t>
    </r>
    <r>
      <rPr>
        <vertAlign val="subscript"/>
        <sz val="11"/>
        <rFont val="Arial"/>
        <family val="2"/>
      </rPr>
      <t>EX</t>
    </r>
  </si>
  <si>
    <r>
      <t>calcul du niveau d'exposition sonore L</t>
    </r>
    <r>
      <rPr>
        <vertAlign val="subscript"/>
        <sz val="11"/>
        <rFont val="Arial"/>
        <family val="2"/>
      </rPr>
      <t>EX</t>
    </r>
  </si>
  <si>
    <r>
      <t>le  niveau sonore L</t>
    </r>
    <r>
      <rPr>
        <vertAlign val="subscript"/>
        <sz val="11"/>
        <rFont val="Arial"/>
        <family val="2"/>
      </rPr>
      <t>eq</t>
    </r>
    <r>
      <rPr>
        <sz val="11"/>
        <rFont val="Arial"/>
        <family val="2"/>
      </rPr>
      <t xml:space="preserve"> de N sources de bruit</t>
    </r>
  </si>
  <si>
    <r>
      <t>determinazione del livello di esposizione al rumore L</t>
    </r>
    <r>
      <rPr>
        <vertAlign val="subscript"/>
        <sz val="11"/>
        <rFont val="Arial"/>
        <family val="2"/>
      </rPr>
      <t>EX</t>
    </r>
  </si>
  <si>
    <r>
      <t>addizione dei differenti livelli sonori L</t>
    </r>
    <r>
      <rPr>
        <vertAlign val="subscript"/>
        <sz val="11"/>
        <rFont val="Arial"/>
        <family val="2"/>
      </rPr>
      <t>eq</t>
    </r>
  </si>
  <si>
    <r>
      <t>livelli sonori L</t>
    </r>
    <r>
      <rPr>
        <vertAlign val="subscript"/>
        <sz val="11"/>
        <rFont val="Arial"/>
        <family val="2"/>
      </rPr>
      <t>eq</t>
    </r>
    <r>
      <rPr>
        <sz val="11"/>
        <rFont val="Arial"/>
        <family val="2"/>
      </rPr>
      <t xml:space="preserve"> dei N sorgenti di rumore</t>
    </r>
  </si>
  <si>
    <r>
      <t>L</t>
    </r>
    <r>
      <rPr>
        <vertAlign val="subscript"/>
        <sz val="11"/>
        <rFont val="Arial"/>
        <family val="2"/>
      </rPr>
      <t>eq</t>
    </r>
    <r>
      <rPr>
        <sz val="11"/>
        <rFont val="Arial"/>
        <family val="2"/>
      </rPr>
      <t xml:space="preserve"> parziale (risultato intermedio)</t>
    </r>
  </si>
  <si>
    <t>Bezugsdauer</t>
  </si>
  <si>
    <t>Stunden</t>
  </si>
  <si>
    <t>Lärmexpositionspegel:</t>
  </si>
  <si>
    <t>Exp. %</t>
  </si>
  <si>
    <t>Leq,p</t>
  </si>
  <si>
    <t>Bezugszeit:</t>
  </si>
  <si>
    <t>Tota Exp %</t>
  </si>
  <si>
    <t>Zeitumrechnung</t>
  </si>
  <si>
    <t>h.xxx</t>
  </si>
  <si>
    <t>h:mm &gt;&gt;</t>
  </si>
  <si>
    <t>Berechnungen</t>
  </si>
  <si>
    <t>1 Tag</t>
  </si>
  <si>
    <t>1 Woche</t>
  </si>
  <si>
    <t>1 Monat</t>
  </si>
  <si>
    <t>1 Jahr</t>
  </si>
  <si>
    <t>Total Exp %</t>
  </si>
  <si>
    <t>Mittelwert</t>
  </si>
  <si>
    <t>Anzahl Werte</t>
  </si>
  <si>
    <t>Deutsch</t>
  </si>
  <si>
    <t>Anzeige</t>
  </si>
  <si>
    <t>Entreprise:</t>
  </si>
  <si>
    <t>Section:</t>
  </si>
  <si>
    <t>Fonction:</t>
  </si>
  <si>
    <t>Appréciation par:</t>
  </si>
  <si>
    <t>Sonomètre / Base de données:</t>
  </si>
  <si>
    <t>Temps de référence:</t>
  </si>
  <si>
    <t>jours/an</t>
  </si>
  <si>
    <t>Calculs</t>
  </si>
  <si>
    <t>1 jour</t>
  </si>
  <si>
    <t>1 semaine</t>
  </si>
  <si>
    <t>1 mois</t>
  </si>
  <si>
    <t>1 un</t>
  </si>
  <si>
    <t>Appréciation de l'exposition au bruit</t>
  </si>
  <si>
    <t>1 giorno</t>
  </si>
  <si>
    <t>1 settimana</t>
  </si>
  <si>
    <t>1 mese</t>
  </si>
  <si>
    <t>1 anno</t>
  </si>
  <si>
    <t>Calcolo</t>
  </si>
  <si>
    <t>Sprache / Langue / Lingua:</t>
  </si>
  <si>
    <t>Wählen Sie hier die Sprache für die Rechenblätter.</t>
  </si>
  <si>
    <t>gewählte Sprache:</t>
  </si>
  <si>
    <t>Index:</t>
  </si>
  <si>
    <t>Summe</t>
  </si>
  <si>
    <t>Moyenne</t>
  </si>
  <si>
    <t>Somme</t>
  </si>
  <si>
    <t>Esame dell'udito:</t>
  </si>
  <si>
    <t>Niveau d'exposition au bruit:</t>
  </si>
  <si>
    <t>LEX (h)</t>
  </si>
  <si>
    <t>LEX (%)</t>
  </si>
  <si>
    <t>LEX (Tag-&gt;Jahr)</t>
  </si>
  <si>
    <t>Angabe der Expositionszeit in Prozent der Arbeitszeit</t>
  </si>
  <si>
    <t>Bestimmung der Expositionszeit für Personen mit wechselnden Tätigkeiten oder saisonalen Lärmbelastungen</t>
  </si>
  <si>
    <t>akustik@suva.ch</t>
  </si>
  <si>
    <t>Achtung: Expositionszeit ist grösser als Bezugszeit!</t>
  </si>
  <si>
    <t>Gehöruntersuchung:</t>
  </si>
  <si>
    <t xml:space="preserve">Estimation du temps d'exposition pour des personnes exerçant  diverses activités ou exposés au bruit de façon saisonnière </t>
  </si>
  <si>
    <t>Choisir la langue pour les feuilles de calcul.</t>
  </si>
  <si>
    <t>Scegliere la lingua per i fogli di calcolo.</t>
  </si>
  <si>
    <t>Determinazione dell' esposizione al rumore per coloro che svolgono attività variabili o con esposizioni variabili in base alle stagioni.</t>
  </si>
  <si>
    <t>Valutazione dell'esposizione al rumore</t>
  </si>
  <si>
    <t>Fonte sonora</t>
  </si>
  <si>
    <t>Attività</t>
  </si>
  <si>
    <t>Durata giorni l'anno</t>
  </si>
  <si>
    <t>Numero valori</t>
  </si>
  <si>
    <t>Valore medio</t>
  </si>
  <si>
    <t>Somma</t>
  </si>
  <si>
    <t>Conversione temporale</t>
  </si>
  <si>
    <t>Attenzione: il tempo di esposizione è maggiore del tempo di riferimento</t>
  </si>
  <si>
    <t>Italiano</t>
  </si>
  <si>
    <t>Lärmquelle</t>
  </si>
  <si>
    <t>Reparto:</t>
  </si>
  <si>
    <t>Funzione:</t>
  </si>
  <si>
    <t>Svolta da:</t>
  </si>
  <si>
    <t>Fonometro / base di dati:</t>
  </si>
  <si>
    <t>Tempo di riferimento:</t>
  </si>
  <si>
    <t>Livello di esposizione al rumore:</t>
  </si>
  <si>
    <t>Livello di esposizione giornaliera al rumore:</t>
  </si>
  <si>
    <t>Livello di esposizione annuale al rumore:</t>
  </si>
  <si>
    <t>Misure necessarie:</t>
  </si>
  <si>
    <t>Französisch</t>
  </si>
  <si>
    <t>Activité</t>
  </si>
  <si>
    <t>Fréquence</t>
  </si>
  <si>
    <t>Nombre de valeurs</t>
  </si>
  <si>
    <t>heures</t>
  </si>
  <si>
    <t>Conversion du temps</t>
  </si>
  <si>
    <t>Source de bruit</t>
  </si>
  <si>
    <t>Mesures à mettre en œuvre:</t>
  </si>
  <si>
    <t>Examen de l'ouïe:</t>
  </si>
  <si>
    <t>Attention: Temps d'exposition dépasse le temps de référence!</t>
  </si>
  <si>
    <t>Expositionszeit</t>
  </si>
  <si>
    <t>Tempo di esposizione</t>
  </si>
  <si>
    <t>Temps d'exposition</t>
  </si>
  <si>
    <t>ore</t>
  </si>
  <si>
    <t>Quote-part</t>
  </si>
  <si>
    <t>Quota-parte</t>
  </si>
  <si>
    <t>giorni/anno</t>
  </si>
  <si>
    <t>Niveau d'exposition au bruit par jour:</t>
  </si>
  <si>
    <t>Niveau d'exposition au bruit par année:</t>
  </si>
  <si>
    <r>
      <t>L</t>
    </r>
    <r>
      <rPr>
        <b/>
        <vertAlign val="subscript"/>
        <sz val="12"/>
        <rFont val="Arial"/>
        <family val="2"/>
      </rPr>
      <t>EX,8h</t>
    </r>
  </si>
  <si>
    <r>
      <t>L</t>
    </r>
    <r>
      <rPr>
        <b/>
        <vertAlign val="subscript"/>
        <sz val="12"/>
        <rFont val="Arial"/>
        <family val="2"/>
      </rPr>
      <t>EX,2000h</t>
    </r>
  </si>
  <si>
    <t>M</t>
  </si>
  <si>
    <t>Aud</t>
  </si>
  <si>
    <r>
      <t>L</t>
    </r>
    <r>
      <rPr>
        <b/>
        <vertAlign val="subscript"/>
        <sz val="12"/>
        <rFont val="Arial"/>
        <family val="2"/>
      </rPr>
      <t>EX</t>
    </r>
  </si>
  <si>
    <r>
      <t>L</t>
    </r>
    <r>
      <rPr>
        <b/>
        <vertAlign val="subscript"/>
        <sz val="12"/>
        <rFont val="Arial"/>
        <family val="2"/>
      </rPr>
      <t>eq</t>
    </r>
  </si>
  <si>
    <r>
      <t>Avvertenza</t>
    </r>
    <r>
      <rPr>
        <sz val="12"/>
        <rFont val="Arial"/>
        <family val="2"/>
      </rPr>
      <t xml:space="preserve">
Il presente file contiene differenti fogli di calcolo accessibili cliccando sulle linguette riportate in basso!</t>
    </r>
  </si>
  <si>
    <t>Tempo di esposizione in percentuale dell'orario di lavoro</t>
  </si>
  <si>
    <t>h.xx/Tag</t>
  </si>
  <si>
    <t>h.xx/jour</t>
  </si>
  <si>
    <t>h.xx/giorno</t>
  </si>
  <si>
    <r>
      <t>L</t>
    </r>
    <r>
      <rPr>
        <b/>
        <vertAlign val="subscript"/>
        <sz val="12"/>
        <rFont val="Arial"/>
        <family val="2"/>
      </rPr>
      <t>E</t>
    </r>
  </si>
  <si>
    <t>Anzahl Ereignisse</t>
  </si>
  <si>
    <t>n</t>
  </si>
  <si>
    <t>English</t>
  </si>
  <si>
    <t>Company:</t>
  </si>
  <si>
    <t>Department:</t>
  </si>
  <si>
    <t>Function:</t>
  </si>
  <si>
    <t>Measurement device / base of data:</t>
  </si>
  <si>
    <t>Reference time:</t>
  </si>
  <si>
    <t>Source of noise</t>
  </si>
  <si>
    <t>Activity</t>
  </si>
  <si>
    <t>Exposure time</t>
  </si>
  <si>
    <t>Frequentness</t>
  </si>
  <si>
    <t>Fraction</t>
  </si>
  <si>
    <t>Number of values</t>
  </si>
  <si>
    <t>Mean value</t>
  </si>
  <si>
    <t>Noise exposure level:</t>
  </si>
  <si>
    <t>Noise exposure level per day:</t>
  </si>
  <si>
    <t>Noise exposure level per year:</t>
  </si>
  <si>
    <t>hours</t>
  </si>
  <si>
    <t>1 day</t>
  </si>
  <si>
    <t>1 week</t>
  </si>
  <si>
    <t>1 month</t>
  </si>
  <si>
    <t>1 year</t>
  </si>
  <si>
    <t>h.xx/day</t>
  </si>
  <si>
    <t>Time transformation</t>
  </si>
  <si>
    <t>Calculation</t>
  </si>
  <si>
    <t>Attention: Exposure time is bigger than reference time!</t>
  </si>
  <si>
    <t>Number of events</t>
  </si>
  <si>
    <t>Evaluation of  noise exposure</t>
  </si>
  <si>
    <t>Evaluated by:</t>
  </si>
  <si>
    <t>days/year</t>
  </si>
  <si>
    <t>Measures to take:</t>
  </si>
  <si>
    <t>Tage/Jahr</t>
  </si>
  <si>
    <t>Choose your language here.</t>
  </si>
  <si>
    <r>
      <t>Bitte beachten</t>
    </r>
    <r>
      <rPr>
        <sz val="12"/>
        <rFont val="Arial"/>
        <family val="2"/>
      </rPr>
      <t xml:space="preserve">
Dieses Dokument enthält mehrere Rechenblätter, die durch anklicken der Register am unteren Rand des Programmfensters angewählt werden können!</t>
    </r>
  </si>
  <si>
    <r>
      <t>Attention</t>
    </r>
    <r>
      <rPr>
        <sz val="12"/>
        <rFont val="Arial"/>
        <family val="2"/>
      </rPr>
      <t xml:space="preserve">
Ce document contient plusieurs feuilles de calcul qui peuvent être sélectionnées lorsque l'on clique sur l'onglet de feuille correspondant en bas dans la fenêtre de programme!</t>
    </r>
  </si>
  <si>
    <r>
      <t xml:space="preserve">Please note
</t>
    </r>
    <r>
      <rPr>
        <sz val="12"/>
        <rFont val="Arial"/>
        <family val="2"/>
      </rPr>
      <t>This document contains several sheets with calculations, which you can select by clicking on the corresponding tab on the lower left hand side of the program window.</t>
    </r>
  </si>
  <si>
    <t>Notes to the user</t>
  </si>
  <si>
    <r>
      <t>Calculation of noise exposure levels L</t>
    </r>
    <r>
      <rPr>
        <vertAlign val="subscript"/>
        <sz val="11"/>
        <rFont val="Arial"/>
        <family val="2"/>
      </rPr>
      <t>EX</t>
    </r>
  </si>
  <si>
    <t>Indicazione della durata dell'esposizione in ore; come tempo di riferimento si può scegliere tra giorno, settimana, mese o anno</t>
  </si>
  <si>
    <t>Durée de l'exposition sonore exprimée en heures; la durée de référence peut être sélectionnée d'une journée, d'une semaine ou d'une année</t>
  </si>
  <si>
    <t>Temps d'exposition sonore en pourcent du temps de travail</t>
  </si>
  <si>
    <t>Angabe der Dauer der Lärmbelastung in Stunden; als Bezugszeit können Tag, Woche, Monat oder Jahr gewählt werden</t>
  </si>
  <si>
    <t>indication of the duration of noise exposure in hours; 1 day, 1 week, 1 month or 1 year can be selected as reference time</t>
  </si>
  <si>
    <t>indication of the duration of noise exposure as percentage</t>
  </si>
  <si>
    <t>Calculation of noise exposure for persons with varying jobs or seasonal exposure to noise</t>
  </si>
  <si>
    <r>
      <t>Summation of sound pressure levels L</t>
    </r>
    <r>
      <rPr>
        <vertAlign val="subscript"/>
        <sz val="11"/>
        <rFont val="Arial"/>
        <family val="2"/>
      </rPr>
      <t>eq</t>
    </r>
  </si>
  <si>
    <r>
      <t>Calculation of the energetic mean of sound pressure levels L</t>
    </r>
    <r>
      <rPr>
        <vertAlign val="subscript"/>
        <sz val="11"/>
        <rFont val="Arial"/>
        <family val="2"/>
      </rPr>
      <t>eq</t>
    </r>
  </si>
  <si>
    <r>
      <t>Berechnung des energetischen Mittelwerts aus mehreren Schallpegeln L</t>
    </r>
    <r>
      <rPr>
        <vertAlign val="subscript"/>
        <sz val="11"/>
        <rFont val="Arial"/>
        <family val="2"/>
      </rPr>
      <t>eq</t>
    </r>
  </si>
  <si>
    <r>
      <t>calcolo del valore medio energetico di differenti livelli sonori L</t>
    </r>
    <r>
      <rPr>
        <vertAlign val="subscript"/>
        <sz val="11"/>
        <rFont val="Arial"/>
        <family val="2"/>
      </rPr>
      <t>eq</t>
    </r>
  </si>
  <si>
    <t>You can only change the contents of the cells marked in yellow!</t>
  </si>
  <si>
    <t>Legend:</t>
  </si>
  <si>
    <r>
      <t>sound pressure levels L</t>
    </r>
    <r>
      <rPr>
        <vertAlign val="subscript"/>
        <sz val="11"/>
        <rFont val="Arial"/>
        <family val="2"/>
      </rPr>
      <t>eq</t>
    </r>
    <r>
      <rPr>
        <sz val="11"/>
        <rFont val="Arial"/>
        <family val="2"/>
      </rPr>
      <t xml:space="preserve"> for the N different sound sources</t>
    </r>
  </si>
  <si>
    <t>LE</t>
  </si>
  <si>
    <t>4 Varianten:</t>
  </si>
  <si>
    <t>Berechnung der Lärmexposition aus dem Schallexpositionspegel LE (auch SEL genannt) und der Anzahl Ereignisse</t>
  </si>
  <si>
    <t>zu treffende Lärmschutzmassnahmen</t>
  </si>
  <si>
    <t>Gehöruntersuchungen im Audiomobil der Suva</t>
  </si>
  <si>
    <t>Dauer, während der eine Person dem betreffenden Schallpegel ausgesetzt ist</t>
  </si>
  <si>
    <t>For further informations on the measures to be adopted and on the preventive hearing tests see:</t>
  </si>
  <si>
    <t>quote-part</t>
  </si>
  <si>
    <t>temps d'exposition</t>
  </si>
  <si>
    <t>Examens de l'ouïe préventifs dans l'audiomobile de la Suva</t>
  </si>
  <si>
    <t>Calcul du niveau d'exposition au bruit LEX à base du niveau d'exposition sonore LE (appelé SEL également) et du nombre d'événements</t>
  </si>
  <si>
    <t>mesures de lutte contre le bruit à adopter</t>
  </si>
  <si>
    <r>
      <t>L</t>
    </r>
    <r>
      <rPr>
        <vertAlign val="subscript"/>
        <sz val="11"/>
        <rFont val="Arial"/>
        <family val="2"/>
      </rPr>
      <t>eq</t>
    </r>
    <r>
      <rPr>
        <sz val="11"/>
        <rFont val="Arial"/>
        <family val="2"/>
      </rPr>
      <t xml:space="preserve">  partiel (résultat partiel)</t>
    </r>
  </si>
  <si>
    <t>Anteil der Schallbelastung, die durch die jeweilige Tätigkeit verursacht wird; Lärmschutzmassnahmen sollten bei jener Lärmquelle ansetzen, die die grösste Lärmbelastung einer Person verursacht.</t>
  </si>
  <si>
    <t>quote-part de l'exposition sonore totale qui est produit par la source correspondante;
La lutte contre le bruit devrait tout d'abord s'occuper de la source de bruit qui produit la charge sonore majeure d'une personne.</t>
  </si>
  <si>
    <t>4 variantes:</t>
  </si>
  <si>
    <t>4 varianti</t>
  </si>
  <si>
    <t>Calcolo del livello d'esposizione al rumore LEX a base del livello d'esposizione sonoro LE (anche chiamato SEL) e della quantità di eventi</t>
  </si>
  <si>
    <t>Quota-parte dell'esposizione al rumore che produce la sorgente correspondente;
La lotta contro il rumore deve cominciare sulla fonte che produce il carico più grande della persona</t>
  </si>
  <si>
    <t>indicazioni sulle misura da adottare</t>
  </si>
  <si>
    <t>esami dell'udito nell'audiomobile della Suva</t>
  </si>
  <si>
    <t>What are the different sheets for?</t>
  </si>
  <si>
    <t>4 Variants:</t>
  </si>
  <si>
    <t>Calculation of noise exposure level LEX based on sound exposure level LE (formerly called SEL) and the number of occurrences</t>
  </si>
  <si>
    <t>Duration of exposure of a person to the corresponding sound source</t>
  </si>
  <si>
    <t>fraction of the noise exposure, that is produced by the corresponding sound source;
Noise abatement shall start with measures on the sound source that has the greatest impact on the noise exposure of a person.</t>
  </si>
  <si>
    <r>
      <t>partial L</t>
    </r>
    <r>
      <rPr>
        <vertAlign val="subscript"/>
        <sz val="11"/>
        <rFont val="Arial"/>
        <family val="2"/>
      </rPr>
      <t>eq</t>
    </r>
    <r>
      <rPr>
        <sz val="11"/>
        <rFont val="Arial"/>
        <family val="2"/>
      </rPr>
      <t xml:space="preserve"> (intermediary result)</t>
    </r>
  </si>
  <si>
    <t>resulting noise exposure level LEX</t>
  </si>
  <si>
    <t>week</t>
  </si>
  <si>
    <t>hour</t>
  </si>
  <si>
    <t>Number of entries</t>
  </si>
  <si>
    <t>indications on the measures of noise abatement to be taken</t>
  </si>
  <si>
    <t>preventive tests of hearing by Suva</t>
  </si>
  <si>
    <t>weitere Angaben über zu treffende Massnahmen "M" und die vorsorglichen Gehöruntersuchungen "Aud":</t>
  </si>
  <si>
    <t>Pour des informations ultérieures sur les mesures à prendre "M" et les examens de l'ouïe préventifs "Aud" voir:</t>
  </si>
  <si>
    <t>Per informazioni ulteriori sulle misure da adottare "M" e gli esami preventivi dell'udito "Aud" vedi:</t>
  </si>
  <si>
    <t>Nombre d'événements</t>
  </si>
  <si>
    <t>Quantità d'eventi</t>
  </si>
  <si>
    <t>Impresa:</t>
  </si>
  <si>
    <t>Hearing test:</t>
  </si>
  <si>
    <t>Sum</t>
  </si>
  <si>
    <t>A</t>
  </si>
  <si>
    <t>Pflicht zur Untersuchung für Mitarbeitende bis 40 Jahre</t>
  </si>
  <si>
    <t>Obligation de se soumettre aux examens pour le personnel âgé jusqu'à 40 ans</t>
  </si>
  <si>
    <r>
      <t>ajout de plusieurs niveaux sonores L</t>
    </r>
    <r>
      <rPr>
        <vertAlign val="subscript"/>
        <sz val="11"/>
        <rFont val="Arial"/>
        <family val="2"/>
      </rPr>
      <t>eq</t>
    </r>
  </si>
  <si>
    <r>
      <t>calcul de la valeur moyenne énergétique de plusieurs niveaux sonores L</t>
    </r>
    <r>
      <rPr>
        <vertAlign val="subscript"/>
        <sz val="11"/>
        <rFont val="Arial"/>
        <family val="2"/>
      </rPr>
      <t>eq</t>
    </r>
  </si>
  <si>
    <t>Obbligo all'esame per dipendenti di età fino ai 40 anni</t>
  </si>
  <si>
    <t>obligation to preventive tests of hearing for employees at the age of up to 40 years</t>
  </si>
  <si>
    <t xml:space="preserve">  Suva Luzern, Bereich ALC</t>
  </si>
  <si>
    <t>V1.52, März 2021</t>
  </si>
  <si>
    <t>www.suva.ch/86048.i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</si>
</sst>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%"/>
    <numFmt numFmtId="166" formatCode="0.000"/>
    <numFmt numFmtId="167" formatCode="[h]:mm"/>
    <numFmt numFmtId="168" formatCode="\=\ 0"/>
  </numFmts>
  <fonts count="17" x14ac:knownFonts="1">
    <font>
      <sz val="11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vertAlign val="subscript"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8"/>
      <name val="Arial"/>
    </font>
    <font>
      <b/>
      <sz val="14"/>
      <name val="Arial"/>
      <family val="2"/>
    </font>
    <font>
      <sz val="14"/>
      <name val="Arial"/>
      <family val="2"/>
    </font>
    <font>
      <vertAlign val="subscript"/>
      <sz val="11"/>
      <name val="Arial"/>
      <family val="2"/>
    </font>
    <font>
      <i/>
      <sz val="11"/>
      <name val="Arial"/>
      <family val="2"/>
    </font>
    <font>
      <b/>
      <sz val="11"/>
      <color indexed="10"/>
      <name val="Arial"/>
      <family val="2"/>
    </font>
    <font>
      <sz val="11"/>
      <name val="Arial"/>
    </font>
    <font>
      <u/>
      <sz val="11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</fills>
  <borders count="5">
    <border>
      <left/>
      <right/>
      <top/>
      <bottom/>
      <diagonal/>
    </border>
    <border>
      <left style="thin">
        <color indexed="46"/>
      </left>
      <right style="thin">
        <color indexed="46"/>
      </right>
      <top style="thin">
        <color indexed="46"/>
      </top>
      <bottom style="thin">
        <color indexed="46"/>
      </bottom>
      <diagonal/>
    </border>
    <border>
      <left style="thin">
        <color indexed="46"/>
      </left>
      <right/>
      <top style="thin">
        <color indexed="46"/>
      </top>
      <bottom style="thin">
        <color indexed="46"/>
      </bottom>
      <diagonal/>
    </border>
    <border>
      <left/>
      <right/>
      <top style="thin">
        <color indexed="46"/>
      </top>
      <bottom style="thin">
        <color indexed="46"/>
      </bottom>
      <diagonal/>
    </border>
    <border>
      <left/>
      <right style="thin">
        <color indexed="46"/>
      </right>
      <top style="thin">
        <color indexed="46"/>
      </top>
      <bottom style="thin">
        <color indexed="46"/>
      </bottom>
      <diagonal/>
    </border>
  </borders>
  <cellStyleXfs count="3">
    <xf numFmtId="0" fontId="0" fillId="0" borderId="0">
      <alignment vertical="top"/>
    </xf>
    <xf numFmtId="0" fontId="16" fillId="0" borderId="0" applyNumberForma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119">
    <xf numFmtId="0" fontId="0" fillId="0" borderId="0" xfId="0">
      <alignment vertical="top"/>
    </xf>
    <xf numFmtId="0" fontId="11" fillId="0" borderId="0" xfId="0" applyFont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/>
      <protection hidden="1"/>
    </xf>
    <xf numFmtId="0" fontId="0" fillId="0" borderId="0" xfId="0" applyAlignment="1">
      <alignment horizontal="center" vertical="top"/>
    </xf>
    <xf numFmtId="0" fontId="2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Alignment="1">
      <alignment horizontal="left" vertical="top"/>
    </xf>
    <xf numFmtId="0" fontId="0" fillId="0" borderId="0" xfId="0" applyNumberFormat="1" applyAlignment="1">
      <alignment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3" fillId="0" borderId="0" xfId="0" applyFont="1" applyAlignment="1">
      <alignment horizontal="left" vertical="top"/>
    </xf>
    <xf numFmtId="0" fontId="3" fillId="0" borderId="0" xfId="0" applyFont="1" applyAlignment="1" applyProtection="1">
      <alignment vertical="top" wrapText="1"/>
      <protection hidden="1"/>
    </xf>
    <xf numFmtId="0" fontId="7" fillId="0" borderId="1" xfId="0" applyFont="1" applyFill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horizontal="left" vertical="center"/>
      <protection locked="0"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locked="0" hidden="1"/>
    </xf>
    <xf numFmtId="0" fontId="14" fillId="0" borderId="1" xfId="0" applyFont="1" applyFill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locked="0" hidden="1"/>
    </xf>
    <xf numFmtId="0" fontId="13" fillId="0" borderId="1" xfId="0" applyFont="1" applyBorder="1" applyAlignment="1" applyProtection="1">
      <alignment vertical="center"/>
      <protection hidden="1"/>
    </xf>
    <xf numFmtId="0" fontId="4" fillId="3" borderId="1" xfId="0" applyFont="1" applyFill="1" applyBorder="1" applyAlignment="1" applyProtection="1">
      <alignment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49" fontId="3" fillId="0" borderId="1" xfId="0" applyNumberFormat="1" applyFont="1" applyBorder="1" applyAlignment="1" applyProtection="1">
      <alignment horizontal="center" vertical="center"/>
      <protection hidden="1"/>
    </xf>
    <xf numFmtId="164" fontId="4" fillId="0" borderId="1" xfId="2" applyNumberFormat="1" applyFont="1" applyFill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164" fontId="3" fillId="0" borderId="1" xfId="0" applyNumberFormat="1" applyFont="1" applyFill="1" applyBorder="1" applyAlignment="1" applyProtection="1">
      <alignment horizontal="center" vertical="center"/>
      <protection hidden="1"/>
    </xf>
    <xf numFmtId="165" fontId="3" fillId="0" borderId="1" xfId="0" applyNumberFormat="1" applyFont="1" applyBorder="1" applyAlignment="1" applyProtection="1">
      <alignment horizontal="center" vertical="center"/>
      <protection hidden="1"/>
    </xf>
    <xf numFmtId="165" fontId="5" fillId="0" borderId="1" xfId="2" applyNumberFormat="1" applyFont="1" applyFill="1" applyBorder="1" applyAlignment="1" applyProtection="1">
      <alignment horizontal="center" vertical="center"/>
      <protection hidden="1"/>
    </xf>
    <xf numFmtId="164" fontId="4" fillId="0" borderId="1" xfId="0" applyNumberFormat="1" applyFont="1" applyFill="1" applyBorder="1" applyAlignment="1" applyProtection="1">
      <alignment horizontal="center" vertical="center"/>
      <protection hidden="1"/>
    </xf>
    <xf numFmtId="165" fontId="4" fillId="0" borderId="1" xfId="2" applyNumberFormat="1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vertical="center"/>
      <protection hidden="1"/>
    </xf>
    <xf numFmtId="0" fontId="4" fillId="4" borderId="1" xfId="0" applyFont="1" applyFill="1" applyBorder="1" applyAlignment="1" applyProtection="1">
      <alignment vertical="center"/>
      <protection hidden="1"/>
    </xf>
    <xf numFmtId="0" fontId="8" fillId="4" borderId="1" xfId="0" applyFont="1" applyFill="1" applyBorder="1" applyAlignment="1" applyProtection="1">
      <alignment vertical="center"/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167" fontId="3" fillId="2" borderId="1" xfId="0" applyNumberFormat="1" applyFont="1" applyFill="1" applyBorder="1" applyAlignment="1" applyProtection="1">
      <alignment vertical="center"/>
      <protection locked="0" hidden="1"/>
    </xf>
    <xf numFmtId="166" fontId="3" fillId="4" borderId="1" xfId="0" applyNumberFormat="1" applyFont="1" applyFill="1" applyBorder="1" applyAlignment="1" applyProtection="1">
      <alignment vertical="center"/>
      <protection hidden="1"/>
    </xf>
    <xf numFmtId="168" fontId="4" fillId="0" borderId="1" xfId="0" applyNumberFormat="1" applyFont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5" fillId="2" borderId="1" xfId="2" applyNumberFormat="1" applyFont="1" applyFill="1" applyBorder="1" applyAlignment="1" applyProtection="1">
      <alignment horizontal="center" vertical="center"/>
      <protection locked="0" hidden="1"/>
    </xf>
    <xf numFmtId="165" fontId="3" fillId="0" borderId="1" xfId="2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164" fontId="5" fillId="2" borderId="1" xfId="2" applyNumberFormat="1" applyFont="1" applyFill="1" applyBorder="1" applyAlignment="1" applyProtection="1">
      <alignment horizontal="center" vertical="center"/>
      <protection locked="0" hidden="1"/>
    </xf>
    <xf numFmtId="164" fontId="3" fillId="0" borderId="1" xfId="2" applyNumberFormat="1" applyFont="1" applyFill="1" applyBorder="1" applyAlignment="1" applyProtection="1">
      <alignment horizontal="center" vertical="center"/>
      <protection hidden="1"/>
    </xf>
    <xf numFmtId="165" fontId="5" fillId="0" borderId="1" xfId="0" applyNumberFormat="1" applyFont="1" applyBorder="1" applyAlignment="1" applyProtection="1">
      <alignment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left" vertical="top"/>
      <protection hidden="1"/>
    </xf>
    <xf numFmtId="0" fontId="3" fillId="0" borderId="0" xfId="0" applyFont="1" applyFill="1" applyAlignment="1" applyProtection="1">
      <alignment horizontal="left" vertical="top" wrapText="1"/>
      <protection hidden="1"/>
    </xf>
    <xf numFmtId="0" fontId="15" fillId="0" borderId="0" xfId="0" applyFont="1" applyFill="1" applyAlignment="1">
      <alignment horizontal="left" vertical="top"/>
    </xf>
    <xf numFmtId="0" fontId="4" fillId="3" borderId="1" xfId="0" applyNumberFormat="1" applyFont="1" applyFill="1" applyBorder="1" applyAlignment="1" applyProtection="1">
      <alignment horizontal="center" vertical="center"/>
      <protection hidden="1"/>
    </xf>
    <xf numFmtId="165" fontId="5" fillId="2" borderId="1" xfId="2" applyNumberFormat="1" applyFont="1" applyFill="1" applyBorder="1" applyAlignment="1" applyProtection="1">
      <alignment horizontal="center" vertical="center"/>
      <protection locked="0" hidden="1"/>
    </xf>
    <xf numFmtId="0" fontId="4" fillId="3" borderId="1" xfId="0" applyFont="1" applyFill="1" applyBorder="1" applyProtection="1">
      <alignment vertical="top"/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5" fillId="0" borderId="1" xfId="0" applyFont="1" applyFill="1" applyBorder="1" applyProtection="1">
      <alignment vertical="top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Protection="1">
      <alignment vertical="top"/>
      <protection hidden="1"/>
    </xf>
    <xf numFmtId="0" fontId="4" fillId="3" borderId="1" xfId="0" applyFont="1" applyFill="1" applyBorder="1" applyAlignment="1" applyProtection="1">
      <alignment horizontal="center" vertical="top"/>
      <protection hidden="1"/>
    </xf>
    <xf numFmtId="49" fontId="5" fillId="0" borderId="1" xfId="0" applyNumberFormat="1" applyFont="1" applyBorder="1" applyAlignment="1" applyProtection="1">
      <alignment horizontal="center"/>
      <protection hidden="1"/>
    </xf>
    <xf numFmtId="0" fontId="5" fillId="2" borderId="1" xfId="0" applyFont="1" applyFill="1" applyBorder="1" applyProtection="1">
      <alignment vertical="top"/>
      <protection locked="0" hidden="1"/>
    </xf>
    <xf numFmtId="164" fontId="5" fillId="2" borderId="1" xfId="0" applyNumberFormat="1" applyFont="1" applyFill="1" applyBorder="1" applyAlignment="1" applyProtection="1">
      <alignment vertical="top"/>
      <protection locked="0"/>
    </xf>
    <xf numFmtId="0" fontId="5" fillId="0" borderId="1" xfId="0" applyNumberFormat="1" applyFont="1" applyBorder="1" applyAlignment="1" applyProtection="1">
      <protection hidden="1"/>
    </xf>
    <xf numFmtId="164" fontId="5" fillId="2" borderId="1" xfId="0" applyNumberFormat="1" applyFont="1" applyFill="1" applyBorder="1" applyAlignment="1" applyProtection="1">
      <protection locked="0" hidden="1"/>
    </xf>
    <xf numFmtId="0" fontId="4" fillId="0" borderId="1" xfId="0" applyFont="1" applyBorder="1" applyAlignment="1" applyProtection="1">
      <alignment horizontal="center"/>
      <protection hidden="1"/>
    </xf>
    <xf numFmtId="0" fontId="5" fillId="3" borderId="1" xfId="0" applyFont="1" applyFill="1" applyBorder="1" applyProtection="1">
      <alignment vertical="top"/>
      <protection hidden="1"/>
    </xf>
    <xf numFmtId="0" fontId="5" fillId="3" borderId="1" xfId="0" applyFont="1" applyFill="1" applyBorder="1" applyAlignment="1" applyProtection="1">
      <alignment horizontal="center"/>
      <protection hidden="1"/>
    </xf>
    <xf numFmtId="164" fontId="4" fillId="3" borderId="1" xfId="0" applyNumberFormat="1" applyFont="1" applyFill="1" applyBorder="1" applyAlignment="1" applyProtection="1">
      <alignment horizontal="center"/>
      <protection hidden="1"/>
    </xf>
    <xf numFmtId="0" fontId="4" fillId="0" borderId="0" xfId="0" applyFont="1">
      <alignment vertical="top"/>
    </xf>
    <xf numFmtId="0" fontId="4" fillId="2" borderId="0" xfId="0" applyFont="1" applyFill="1" applyProtection="1">
      <alignment vertical="top"/>
      <protection locked="0"/>
    </xf>
    <xf numFmtId="0" fontId="5" fillId="0" borderId="0" xfId="0" applyFont="1">
      <alignment vertical="top"/>
    </xf>
    <xf numFmtId="0" fontId="5" fillId="0" borderId="0" xfId="0" applyFont="1" applyAlignment="1">
      <alignment horizontal="right" vertical="top"/>
    </xf>
    <xf numFmtId="0" fontId="5" fillId="0" borderId="0" xfId="0" applyFont="1" applyFill="1">
      <alignment vertical="top"/>
    </xf>
    <xf numFmtId="0" fontId="4" fillId="0" borderId="0" xfId="0" applyFont="1" applyAlignment="1" applyProtection="1">
      <alignment vertical="top" wrapText="1"/>
      <protection hidden="1"/>
    </xf>
    <xf numFmtId="0" fontId="5" fillId="0" borderId="0" xfId="0" applyFont="1" applyAlignment="1" applyProtection="1">
      <alignment vertical="top"/>
      <protection hidden="1"/>
    </xf>
    <xf numFmtId="0" fontId="2" fillId="0" borderId="0" xfId="0" applyFont="1" applyFill="1" applyAlignment="1" applyProtection="1">
      <alignment horizontal="left" vertical="top"/>
    </xf>
    <xf numFmtId="0" fontId="0" fillId="0" borderId="0" xfId="0" applyFill="1" applyAlignment="1" applyProtection="1">
      <alignment horizontal="left" vertical="top"/>
    </xf>
    <xf numFmtId="168" fontId="3" fillId="0" borderId="1" xfId="0" applyNumberFormat="1" applyFont="1" applyBorder="1" applyAlignment="1" applyProtection="1">
      <alignment vertical="center"/>
      <protection hidden="1"/>
    </xf>
    <xf numFmtId="0" fontId="8" fillId="0" borderId="1" xfId="0" applyFont="1" applyFill="1" applyBorder="1" applyAlignment="1" applyProtection="1">
      <alignment vertical="center"/>
      <protection hidden="1"/>
    </xf>
    <xf numFmtId="166" fontId="3" fillId="0" borderId="1" xfId="0" applyNumberFormat="1" applyFont="1" applyFill="1" applyBorder="1" applyAlignment="1" applyProtection="1">
      <alignment vertical="center"/>
      <protection hidden="1"/>
    </xf>
    <xf numFmtId="0" fontId="3" fillId="0" borderId="0" xfId="0" applyFont="1" applyFill="1" applyAlignment="1" applyProtection="1">
      <alignment horizontal="left" vertical="top"/>
    </xf>
    <xf numFmtId="0" fontId="5" fillId="0" borderId="1" xfId="0" applyFont="1" applyFill="1" applyBorder="1" applyAlignment="1" applyProtection="1">
      <alignment vertical="center"/>
      <protection locked="0" hidden="1"/>
    </xf>
    <xf numFmtId="167" fontId="3" fillId="0" borderId="1" xfId="0" applyNumberFormat="1" applyFont="1" applyFill="1" applyBorder="1" applyAlignment="1" applyProtection="1">
      <alignment vertical="center"/>
      <protection hidden="1"/>
    </xf>
    <xf numFmtId="0" fontId="16" fillId="0" borderId="0" xfId="1" applyAlignment="1" applyProtection="1">
      <alignment horizontal="left" vertical="top"/>
      <protection hidden="1"/>
    </xf>
    <xf numFmtId="0" fontId="16" fillId="0" borderId="1" xfId="1" applyBorder="1" applyAlignment="1" applyProtection="1">
      <alignment vertical="center"/>
      <protection hidden="1"/>
    </xf>
    <xf numFmtId="0" fontId="16" fillId="0" borderId="0" xfId="1" applyAlignment="1">
      <alignment horizontal="left" vertical="top"/>
    </xf>
    <xf numFmtId="0" fontId="16" fillId="0" borderId="0" xfId="1" applyFill="1" applyAlignment="1" applyProtection="1">
      <alignment horizontal="left" vertical="top"/>
    </xf>
    <xf numFmtId="49" fontId="3" fillId="0" borderId="1" xfId="0" quotePrefix="1" applyNumberFormat="1" applyFont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>
      <alignment horizontal="center" vertical="top"/>
    </xf>
    <xf numFmtId="0" fontId="4" fillId="0" borderId="0" xfId="0" applyFont="1" applyAlignment="1" applyProtection="1">
      <alignment horizontal="left" vertical="top" wrapText="1"/>
      <protection hidden="1"/>
    </xf>
    <xf numFmtId="0" fontId="4" fillId="0" borderId="0" xfId="0" applyFont="1" applyFill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0" fillId="0" borderId="0" xfId="0" applyAlignment="1">
      <alignment horizontal="left" vertical="top" wrapText="1"/>
    </xf>
    <xf numFmtId="0" fontId="3" fillId="0" borderId="0" xfId="0" applyFont="1" applyAlignment="1" applyProtection="1">
      <alignment horizontal="left" vertical="top"/>
      <protection hidden="1"/>
    </xf>
    <xf numFmtId="0" fontId="10" fillId="0" borderId="0" xfId="0" applyFont="1" applyAlignment="1" applyProtection="1">
      <alignment horizontal="left" vertical="top"/>
      <protection hidden="1"/>
    </xf>
    <xf numFmtId="0" fontId="0" fillId="0" borderId="0" xfId="0" applyAlignment="1">
      <alignment horizontal="left" vertical="top"/>
    </xf>
    <xf numFmtId="0" fontId="3" fillId="0" borderId="0" xfId="0" applyFont="1" applyFill="1" applyAlignment="1" applyProtection="1">
      <alignment horizontal="left" vertical="top" wrapText="1"/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0" fontId="5" fillId="0" borderId="3" xfId="0" applyFont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4" fillId="2" borderId="1" xfId="0" applyFont="1" applyFill="1" applyBorder="1" applyAlignment="1" applyProtection="1">
      <alignment horizontal="left" vertical="center"/>
      <protection locked="0" hidden="1"/>
    </xf>
    <xf numFmtId="0" fontId="5" fillId="0" borderId="1" xfId="0" applyFont="1" applyFill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locked="0" hidden="1"/>
    </xf>
    <xf numFmtId="0" fontId="4" fillId="0" borderId="1" xfId="0" applyFont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</cellXfs>
  <cellStyles count="3">
    <cellStyle name="Link" xfId="1" builtinId="8"/>
    <cellStyle name="Prozent" xfId="2" builtinId="5"/>
    <cellStyle name="Standard" xfId="0" builtinId="0"/>
  </cellStyles>
  <dxfs count="11">
    <dxf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top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1" hidden="1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10</xdr:row>
      <xdr:rowOff>161925</xdr:rowOff>
    </xdr:from>
    <xdr:to>
      <xdr:col>4</xdr:col>
      <xdr:colOff>476250</xdr:colOff>
      <xdr:row>10</xdr:row>
      <xdr:rowOff>952500</xdr:rowOff>
    </xdr:to>
    <xdr:pic>
      <xdr:nvPicPr>
        <xdr:cNvPr id="1033" name="Grafik 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019550"/>
          <a:ext cx="4943475" cy="790575"/>
        </a:xfrm>
        <a:prstGeom prst="rect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2</xdr:row>
      <xdr:rowOff>0</xdr:rowOff>
    </xdr:from>
    <xdr:to>
      <xdr:col>1</xdr:col>
      <xdr:colOff>304800</xdr:colOff>
      <xdr:row>2</xdr:row>
      <xdr:rowOff>209550</xdr:rowOff>
    </xdr:to>
    <xdr:sp macro="" textlink="">
      <xdr:nvSpPr>
        <xdr:cNvPr id="2054" name="Text Box 4">
          <a:extLst>
            <a:ext uri="{FF2B5EF4-FFF2-40B4-BE49-F238E27FC236}">
              <a16:creationId xmlns:a16="http://schemas.microsoft.com/office/drawing/2014/main" id="{00000000-0008-0000-0200-000006080000}"/>
            </a:ext>
          </a:extLst>
        </xdr:cNvPr>
        <xdr:cNvSpPr txBox="1">
          <a:spLocks noChangeArrowheads="1"/>
        </xdr:cNvSpPr>
      </xdr:nvSpPr>
      <xdr:spPr bwMode="auto">
        <a:xfrm>
          <a:off x="1543050" y="40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2</xdr:row>
      <xdr:rowOff>0</xdr:rowOff>
    </xdr:from>
    <xdr:to>
      <xdr:col>1</xdr:col>
      <xdr:colOff>304800</xdr:colOff>
      <xdr:row>2</xdr:row>
      <xdr:rowOff>209550</xdr:rowOff>
    </xdr:to>
    <xdr:sp macro="" textlink="">
      <xdr:nvSpPr>
        <xdr:cNvPr id="3078" name="Text Box 10">
          <a:extLst>
            <a:ext uri="{FF2B5EF4-FFF2-40B4-BE49-F238E27FC236}">
              <a16:creationId xmlns:a16="http://schemas.microsoft.com/office/drawing/2014/main" id="{00000000-0008-0000-0300-0000060C0000}"/>
            </a:ext>
          </a:extLst>
        </xdr:cNvPr>
        <xdr:cNvSpPr txBox="1">
          <a:spLocks noChangeArrowheads="1"/>
        </xdr:cNvSpPr>
      </xdr:nvSpPr>
      <xdr:spPr bwMode="auto">
        <a:xfrm>
          <a:off x="1714500" y="40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e1" displayName="Liste1" ref="A1:B5" totalsRowShown="0" headerRowDxfId="2">
  <autoFilter ref="A1:B5" xr:uid="{00000000-0009-0000-0100-000001000000}"/>
  <tableColumns count="2">
    <tableColumn id="1" xr3:uid="{00000000-0010-0000-0000-000001000000}" name="Bezugsdauer" dataDxfId="1">
      <calculatedColumnFormula>I23</calculatedColumnFormula>
    </tableColumn>
    <tableColumn id="2" xr3:uid="{00000000-0010-0000-0000-000002000000}" name="Stunde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uva.ch/86048.i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uva.ch/86048.i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uva.ch/86048.i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suva.ch/86048.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92D050"/>
  </sheetPr>
  <dimension ref="A1:G12"/>
  <sheetViews>
    <sheetView tabSelected="1" workbookViewId="0">
      <selection activeCell="E6" sqref="E6"/>
    </sheetView>
  </sheetViews>
  <sheetFormatPr baseColWidth="10" defaultRowHeight="15" x14ac:dyDescent="0.2"/>
  <cols>
    <col min="1" max="1" width="27.25" style="84" customWidth="1"/>
    <col min="2" max="5" width="13.375" style="84" customWidth="1"/>
    <col min="6" max="16384" width="11" style="84"/>
  </cols>
  <sheetData>
    <row r="1" spans="1:7" ht="15.75" x14ac:dyDescent="0.2">
      <c r="A1" s="82" t="s">
        <v>110</v>
      </c>
      <c r="B1" s="83" t="s">
        <v>140</v>
      </c>
      <c r="E1" s="85" t="s">
        <v>283</v>
      </c>
    </row>
    <row r="2" spans="1:7" x14ac:dyDescent="0.2">
      <c r="A2" s="84" t="s">
        <v>111</v>
      </c>
      <c r="E2" s="85" t="s">
        <v>124</v>
      </c>
    </row>
    <row r="3" spans="1:7" x14ac:dyDescent="0.2">
      <c r="A3" s="86" t="s">
        <v>128</v>
      </c>
    </row>
    <row r="4" spans="1:7" x14ac:dyDescent="0.2">
      <c r="A4" s="86" t="s">
        <v>129</v>
      </c>
    </row>
    <row r="5" spans="1:7" x14ac:dyDescent="0.2">
      <c r="A5" s="86" t="s">
        <v>215</v>
      </c>
      <c r="E5" s="85" t="s">
        <v>284</v>
      </c>
    </row>
    <row r="7" spans="1:7" ht="53.25" customHeight="1" x14ac:dyDescent="0.2">
      <c r="A7" s="103" t="s">
        <v>216</v>
      </c>
      <c r="B7" s="103"/>
      <c r="C7" s="103"/>
      <c r="D7" s="103"/>
      <c r="E7" s="103"/>
      <c r="F7" s="87"/>
      <c r="G7" s="87"/>
    </row>
    <row r="8" spans="1:7" ht="53.25" customHeight="1" x14ac:dyDescent="0.2">
      <c r="A8" s="103" t="s">
        <v>217</v>
      </c>
      <c r="B8" s="103"/>
      <c r="C8" s="103"/>
      <c r="D8" s="103"/>
      <c r="E8" s="103"/>
      <c r="F8" s="87"/>
      <c r="G8" s="87"/>
    </row>
    <row r="9" spans="1:7" ht="53.25" customHeight="1" x14ac:dyDescent="0.2">
      <c r="A9" s="103" t="s">
        <v>176</v>
      </c>
      <c r="B9" s="103"/>
      <c r="C9" s="103"/>
      <c r="D9" s="103"/>
      <c r="E9" s="103"/>
      <c r="F9" s="87"/>
      <c r="G9" s="87"/>
    </row>
    <row r="10" spans="1:7" ht="53.25" customHeight="1" x14ac:dyDescent="0.2">
      <c r="A10" s="104" t="s">
        <v>218</v>
      </c>
      <c r="B10" s="104"/>
      <c r="C10" s="104"/>
      <c r="D10" s="104"/>
      <c r="E10" s="104"/>
      <c r="F10" s="87"/>
      <c r="G10" s="87"/>
    </row>
    <row r="11" spans="1:7" ht="87.75" customHeight="1" x14ac:dyDescent="0.2">
      <c r="A11" s="102"/>
      <c r="B11" s="102"/>
      <c r="C11" s="102"/>
      <c r="D11" s="102"/>
      <c r="E11" s="102"/>
    </row>
    <row r="12" spans="1:7" x14ac:dyDescent="0.2">
      <c r="A12" s="88"/>
      <c r="B12" s="88"/>
      <c r="C12" s="88"/>
      <c r="D12" s="88"/>
      <c r="E12" s="88"/>
      <c r="F12" s="88"/>
      <c r="G12" s="88"/>
    </row>
  </sheetData>
  <sheetProtection sheet="1" objects="1" scenarios="1"/>
  <mergeCells count="5">
    <mergeCell ref="A11:E11"/>
    <mergeCell ref="A9:E9"/>
    <mergeCell ref="A8:E8"/>
    <mergeCell ref="A7:E7"/>
    <mergeCell ref="A10:E10"/>
  </mergeCells>
  <phoneticPr fontId="9" type="noConversion"/>
  <dataValidations count="1">
    <dataValidation type="list" allowBlank="1" showInputMessage="1" showErrorMessage="1" sqref="B1" xr:uid="{00000000-0002-0000-0000-000000000000}">
      <formula1>Sprachen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/>
  <dimension ref="A1:F15"/>
  <sheetViews>
    <sheetView zoomScaleNormal="100" workbookViewId="0">
      <selection activeCell="A3" sqref="A3"/>
    </sheetView>
  </sheetViews>
  <sheetFormatPr baseColWidth="10" defaultColWidth="10.25" defaultRowHeight="15" x14ac:dyDescent="0.2"/>
  <cols>
    <col min="1" max="1" width="23" style="71" customWidth="1"/>
    <col min="2" max="2" width="5.75" style="71" bestFit="1" customWidth="1"/>
    <col min="3" max="3" width="10.25" style="71" customWidth="1"/>
    <col min="4" max="4" width="2" style="71" customWidth="1"/>
    <col min="5" max="6" width="9.375" style="71" customWidth="1"/>
    <col min="7" max="16384" width="10.25" style="71"/>
  </cols>
  <sheetData>
    <row r="1" spans="1:6" ht="18.75" x14ac:dyDescent="0.35">
      <c r="A1" s="67" t="str">
        <f>reserviert!I9</f>
        <v>Fonte sonora</v>
      </c>
      <c r="B1" s="68" t="s">
        <v>18</v>
      </c>
      <c r="C1" s="68"/>
      <c r="D1" s="69"/>
      <c r="E1" s="70" t="s">
        <v>57</v>
      </c>
      <c r="F1" s="70" t="s">
        <v>58</v>
      </c>
    </row>
    <row r="2" spans="1:6" ht="15.75" x14ac:dyDescent="0.25">
      <c r="A2" s="72" t="s">
        <v>3</v>
      </c>
      <c r="B2" s="68" t="s">
        <v>1</v>
      </c>
      <c r="C2" s="68"/>
      <c r="D2" s="69"/>
      <c r="E2" s="73" t="s">
        <v>3</v>
      </c>
      <c r="F2" s="73" t="s">
        <v>3</v>
      </c>
    </row>
    <row r="3" spans="1:6" x14ac:dyDescent="0.2">
      <c r="A3" s="74"/>
      <c r="B3" s="75"/>
      <c r="D3" s="69"/>
      <c r="E3" s="71">
        <f t="shared" ref="E3:E12" si="0">IF(B3,10^(0.1*B3),0)</f>
        <v>0</v>
      </c>
      <c r="F3" s="76">
        <f>SUM(E3:E12)</f>
        <v>0</v>
      </c>
    </row>
    <row r="4" spans="1:6" ht="15.75" x14ac:dyDescent="0.25">
      <c r="A4" s="74"/>
      <c r="B4" s="77"/>
      <c r="C4" s="78"/>
      <c r="D4" s="69"/>
      <c r="E4" s="71">
        <f t="shared" si="0"/>
        <v>0</v>
      </c>
      <c r="F4" s="70"/>
    </row>
    <row r="5" spans="1:6" ht="15.75" x14ac:dyDescent="0.25">
      <c r="A5" s="74"/>
      <c r="B5" s="77"/>
      <c r="C5" s="78"/>
      <c r="D5" s="69"/>
      <c r="E5" s="71">
        <f t="shared" si="0"/>
        <v>0</v>
      </c>
      <c r="F5" s="70"/>
    </row>
    <row r="6" spans="1:6" x14ac:dyDescent="0.2">
      <c r="A6" s="74"/>
      <c r="B6" s="77"/>
      <c r="D6" s="69"/>
      <c r="E6" s="71">
        <f t="shared" si="0"/>
        <v>0</v>
      </c>
      <c r="F6" s="70"/>
    </row>
    <row r="7" spans="1:6" x14ac:dyDescent="0.2">
      <c r="A7" s="74"/>
      <c r="B7" s="77"/>
      <c r="C7" s="70"/>
      <c r="D7" s="69"/>
      <c r="E7" s="71">
        <f t="shared" si="0"/>
        <v>0</v>
      </c>
      <c r="F7" s="70"/>
    </row>
    <row r="8" spans="1:6" x14ac:dyDescent="0.2">
      <c r="A8" s="74"/>
      <c r="B8" s="77"/>
      <c r="C8" s="70"/>
      <c r="D8" s="69"/>
      <c r="E8" s="71">
        <f t="shared" si="0"/>
        <v>0</v>
      </c>
      <c r="F8" s="70"/>
    </row>
    <row r="9" spans="1:6" x14ac:dyDescent="0.2">
      <c r="A9" s="74"/>
      <c r="B9" s="77"/>
      <c r="C9" s="70"/>
      <c r="D9" s="69"/>
      <c r="E9" s="71">
        <f t="shared" si="0"/>
        <v>0</v>
      </c>
      <c r="F9" s="70"/>
    </row>
    <row r="10" spans="1:6" x14ac:dyDescent="0.2">
      <c r="A10" s="74"/>
      <c r="B10" s="77"/>
      <c r="C10" s="70"/>
      <c r="D10" s="69"/>
      <c r="E10" s="71">
        <f t="shared" si="0"/>
        <v>0</v>
      </c>
      <c r="F10" s="70"/>
    </row>
    <row r="11" spans="1:6" x14ac:dyDescent="0.2">
      <c r="A11" s="74"/>
      <c r="B11" s="77"/>
      <c r="C11" s="70"/>
      <c r="D11" s="69"/>
      <c r="E11" s="71">
        <f t="shared" si="0"/>
        <v>0</v>
      </c>
      <c r="F11" s="70"/>
    </row>
    <row r="12" spans="1:6" x14ac:dyDescent="0.2">
      <c r="A12" s="74"/>
      <c r="B12" s="77"/>
      <c r="C12" s="70"/>
      <c r="D12" s="69"/>
      <c r="E12" s="71">
        <f t="shared" si="0"/>
        <v>0</v>
      </c>
      <c r="F12" s="70"/>
    </row>
    <row r="13" spans="1:6" x14ac:dyDescent="0.2">
      <c r="B13" s="69"/>
      <c r="C13" s="69"/>
      <c r="D13" s="69"/>
      <c r="E13" s="69"/>
      <c r="F13" s="69"/>
    </row>
    <row r="14" spans="1:6" x14ac:dyDescent="0.2">
      <c r="A14" s="79" t="str">
        <f>reserviert!I14</f>
        <v>Numero valori</v>
      </c>
      <c r="B14" s="79" t="s">
        <v>37</v>
      </c>
      <c r="C14" s="80">
        <f>COUNT(B3:B12)</f>
        <v>0</v>
      </c>
    </row>
    <row r="15" spans="1:6" ht="18.75" x14ac:dyDescent="0.25">
      <c r="A15" s="67" t="str">
        <f>reserviert!I16</f>
        <v>Somma</v>
      </c>
      <c r="B15" s="67" t="s">
        <v>175</v>
      </c>
      <c r="C15" s="81" t="str">
        <f>IF(F3,10*LOG10(F3),"-")</f>
        <v>-</v>
      </c>
    </row>
  </sheetData>
  <sheetProtection sheet="1" objects="1" scenarios="1"/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9"/>
  <dimension ref="A1:F15"/>
  <sheetViews>
    <sheetView workbookViewId="0">
      <selection activeCell="A3" sqref="A3"/>
    </sheetView>
  </sheetViews>
  <sheetFormatPr baseColWidth="10" defaultColWidth="10.25" defaultRowHeight="15" x14ac:dyDescent="0.2"/>
  <cols>
    <col min="1" max="1" width="23" style="71" customWidth="1"/>
    <col min="2" max="2" width="5.75" style="71" bestFit="1" customWidth="1"/>
    <col min="3" max="3" width="10.25" style="71" customWidth="1"/>
    <col min="4" max="4" width="2" style="71" customWidth="1"/>
    <col min="5" max="6" width="9.375" style="71" customWidth="1"/>
    <col min="7" max="16384" width="10.25" style="71"/>
  </cols>
  <sheetData>
    <row r="1" spans="1:6" ht="18.75" x14ac:dyDescent="0.35">
      <c r="A1" s="67" t="str">
        <f>reserviert!I9</f>
        <v>Fonte sonora</v>
      </c>
      <c r="B1" s="68" t="s">
        <v>18</v>
      </c>
      <c r="C1" s="68"/>
      <c r="D1" s="69"/>
      <c r="E1" s="70" t="s">
        <v>57</v>
      </c>
      <c r="F1" s="70" t="s">
        <v>58</v>
      </c>
    </row>
    <row r="2" spans="1:6" ht="15.75" x14ac:dyDescent="0.25">
      <c r="A2" s="72" t="s">
        <v>3</v>
      </c>
      <c r="B2" s="68" t="s">
        <v>1</v>
      </c>
      <c r="C2" s="68"/>
      <c r="D2" s="69"/>
      <c r="E2" s="73" t="s">
        <v>3</v>
      </c>
      <c r="F2" s="73" t="s">
        <v>3</v>
      </c>
    </row>
    <row r="3" spans="1:6" x14ac:dyDescent="0.2">
      <c r="A3" s="74"/>
      <c r="B3" s="75"/>
      <c r="D3" s="69"/>
      <c r="E3" s="71">
        <f t="shared" ref="E3:E12" si="0">IF(B3,10^(0.1*B3),0)</f>
        <v>0</v>
      </c>
      <c r="F3" s="76">
        <f>SUM(E3:E12)</f>
        <v>0</v>
      </c>
    </row>
    <row r="4" spans="1:6" ht="15.75" x14ac:dyDescent="0.25">
      <c r="A4" s="74"/>
      <c r="B4" s="77"/>
      <c r="C4" s="78"/>
      <c r="D4" s="69"/>
      <c r="E4" s="71">
        <f t="shared" si="0"/>
        <v>0</v>
      </c>
      <c r="F4" s="70"/>
    </row>
    <row r="5" spans="1:6" ht="15.75" x14ac:dyDescent="0.25">
      <c r="A5" s="74"/>
      <c r="B5" s="77"/>
      <c r="C5" s="78"/>
      <c r="D5" s="69"/>
      <c r="E5" s="71">
        <f t="shared" si="0"/>
        <v>0</v>
      </c>
      <c r="F5" s="70"/>
    </row>
    <row r="6" spans="1:6" x14ac:dyDescent="0.2">
      <c r="A6" s="74"/>
      <c r="B6" s="77"/>
      <c r="D6" s="69"/>
      <c r="E6" s="71">
        <f t="shared" si="0"/>
        <v>0</v>
      </c>
      <c r="F6" s="70"/>
    </row>
    <row r="7" spans="1:6" x14ac:dyDescent="0.2">
      <c r="A7" s="74"/>
      <c r="B7" s="77"/>
      <c r="C7" s="70"/>
      <c r="D7" s="69"/>
      <c r="E7" s="71">
        <f t="shared" si="0"/>
        <v>0</v>
      </c>
      <c r="F7" s="70"/>
    </row>
    <row r="8" spans="1:6" x14ac:dyDescent="0.2">
      <c r="A8" s="74"/>
      <c r="B8" s="77"/>
      <c r="C8" s="70"/>
      <c r="D8" s="69"/>
      <c r="E8" s="71">
        <f t="shared" si="0"/>
        <v>0</v>
      </c>
      <c r="F8" s="70"/>
    </row>
    <row r="9" spans="1:6" x14ac:dyDescent="0.2">
      <c r="A9" s="74"/>
      <c r="B9" s="77"/>
      <c r="C9" s="70"/>
      <c r="D9" s="69"/>
      <c r="E9" s="71">
        <f t="shared" si="0"/>
        <v>0</v>
      </c>
      <c r="F9" s="70"/>
    </row>
    <row r="10" spans="1:6" x14ac:dyDescent="0.2">
      <c r="A10" s="74"/>
      <c r="B10" s="77"/>
      <c r="C10" s="70"/>
      <c r="D10" s="69"/>
      <c r="E10" s="71">
        <f t="shared" si="0"/>
        <v>0</v>
      </c>
      <c r="F10" s="70"/>
    </row>
    <row r="11" spans="1:6" x14ac:dyDescent="0.2">
      <c r="A11" s="74"/>
      <c r="B11" s="77"/>
      <c r="C11" s="70"/>
      <c r="D11" s="69"/>
      <c r="E11" s="71">
        <f t="shared" si="0"/>
        <v>0</v>
      </c>
      <c r="F11" s="70"/>
    </row>
    <row r="12" spans="1:6" x14ac:dyDescent="0.2">
      <c r="A12" s="74"/>
      <c r="B12" s="77"/>
      <c r="C12" s="70"/>
      <c r="D12" s="69"/>
      <c r="E12" s="71">
        <f t="shared" si="0"/>
        <v>0</v>
      </c>
      <c r="F12" s="70"/>
    </row>
    <row r="13" spans="1:6" x14ac:dyDescent="0.2">
      <c r="B13" s="69"/>
      <c r="C13" s="69"/>
      <c r="D13" s="69"/>
      <c r="E13" s="69"/>
      <c r="F13" s="69"/>
    </row>
    <row r="14" spans="1:6" x14ac:dyDescent="0.2">
      <c r="A14" s="79" t="str">
        <f>reserviert!I14</f>
        <v>Numero valori</v>
      </c>
      <c r="B14" s="79" t="s">
        <v>37</v>
      </c>
      <c r="C14" s="80">
        <f>COUNT(B3:B12)</f>
        <v>0</v>
      </c>
    </row>
    <row r="15" spans="1:6" ht="18.75" x14ac:dyDescent="0.25">
      <c r="A15" s="67" t="str">
        <f>reserviert!I15</f>
        <v>Valore medio</v>
      </c>
      <c r="B15" s="67" t="s">
        <v>175</v>
      </c>
      <c r="C15" s="81" t="str">
        <f>IF(F3,10*LOG10(F3/C14),"-")</f>
        <v>-</v>
      </c>
    </row>
  </sheetData>
  <sheetProtection sheet="1" objects="1" scenarios="1"/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0">
    <tabColor indexed="55"/>
    <pageSetUpPr fitToPage="1"/>
  </sheetPr>
  <dimension ref="A1:I34"/>
  <sheetViews>
    <sheetView workbookViewId="0">
      <selection activeCell="A10" sqref="A10"/>
    </sheetView>
  </sheetViews>
  <sheetFormatPr baseColWidth="10" defaultRowHeight="14.25" x14ac:dyDescent="0.2"/>
  <cols>
    <col min="1" max="1" width="14.125" customWidth="1"/>
    <col min="3" max="3" width="3.125" customWidth="1"/>
    <col min="4" max="4" width="26" style="12" bestFit="1" customWidth="1"/>
    <col min="5" max="5" width="31.125" style="90" bestFit="1" customWidth="1"/>
    <col min="6" max="6" width="26.625" style="90" bestFit="1" customWidth="1"/>
    <col min="7" max="7" width="26.625" style="90" customWidth="1"/>
    <col min="8" max="8" width="3.125" customWidth="1"/>
    <col min="9" max="9" width="31.125" style="13" bestFit="1" customWidth="1"/>
  </cols>
  <sheetData>
    <row r="1" spans="1:9" ht="15" x14ac:dyDescent="0.2">
      <c r="A1" s="7" t="s">
        <v>72</v>
      </c>
      <c r="B1" s="7" t="s">
        <v>73</v>
      </c>
      <c r="D1" s="11" t="s">
        <v>90</v>
      </c>
      <c r="E1" s="89" t="s">
        <v>151</v>
      </c>
      <c r="F1" s="89" t="s">
        <v>140</v>
      </c>
      <c r="G1" s="11" t="s">
        <v>184</v>
      </c>
      <c r="I1" s="13" t="s">
        <v>91</v>
      </c>
    </row>
    <row r="2" spans="1:9" s="6" customFormat="1" x14ac:dyDescent="0.2">
      <c r="A2" s="8" t="str">
        <f>I23</f>
        <v>1 giorno</v>
      </c>
      <c r="B2" s="10">
        <v>8</v>
      </c>
      <c r="D2" s="12" t="s">
        <v>17</v>
      </c>
      <c r="E2" s="90" t="s">
        <v>104</v>
      </c>
      <c r="F2" s="90" t="s">
        <v>131</v>
      </c>
      <c r="G2" s="94" t="s">
        <v>210</v>
      </c>
      <c r="I2" s="13" t="str">
        <f>INDEX(D2:G2,1,$B$8)</f>
        <v>Valutazione dell'esposizione al rumore</v>
      </c>
    </row>
    <row r="3" spans="1:9" x14ac:dyDescent="0.2">
      <c r="A3" s="9" t="str">
        <f>I24</f>
        <v>1 settimana</v>
      </c>
      <c r="B3" s="10">
        <v>40</v>
      </c>
      <c r="D3" s="12" t="s">
        <v>23</v>
      </c>
      <c r="E3" s="90" t="s">
        <v>92</v>
      </c>
      <c r="F3" s="90" t="s">
        <v>273</v>
      </c>
      <c r="G3" s="90" t="s">
        <v>185</v>
      </c>
      <c r="I3" s="13" t="str">
        <f t="shared" ref="I3:I33" si="0">INDEX(D3:G3,1,$B$8)</f>
        <v>Impresa:</v>
      </c>
    </row>
    <row r="4" spans="1:9" x14ac:dyDescent="0.2">
      <c r="A4" s="9" t="str">
        <f>I25</f>
        <v>1 mese</v>
      </c>
      <c r="B4" s="10">
        <v>160</v>
      </c>
      <c r="D4" s="12" t="s">
        <v>24</v>
      </c>
      <c r="E4" s="90" t="s">
        <v>93</v>
      </c>
      <c r="F4" s="90" t="s">
        <v>142</v>
      </c>
      <c r="G4" s="90" t="s">
        <v>186</v>
      </c>
      <c r="I4" s="13" t="str">
        <f t="shared" si="0"/>
        <v>Reparto:</v>
      </c>
    </row>
    <row r="5" spans="1:9" x14ac:dyDescent="0.2">
      <c r="A5" s="9" t="str">
        <f>I26</f>
        <v>1 anno</v>
      </c>
      <c r="B5" s="10">
        <v>2000</v>
      </c>
      <c r="D5" s="12" t="s">
        <v>22</v>
      </c>
      <c r="E5" s="90" t="s">
        <v>94</v>
      </c>
      <c r="F5" s="90" t="s">
        <v>143</v>
      </c>
      <c r="G5" s="90" t="s">
        <v>187</v>
      </c>
      <c r="I5" s="13" t="str">
        <f t="shared" si="0"/>
        <v>Funzione:</v>
      </c>
    </row>
    <row r="6" spans="1:9" x14ac:dyDescent="0.2">
      <c r="D6" s="12" t="s">
        <v>21</v>
      </c>
      <c r="E6" s="90" t="s">
        <v>95</v>
      </c>
      <c r="F6" s="90" t="s">
        <v>144</v>
      </c>
      <c r="G6" s="94" t="s">
        <v>211</v>
      </c>
      <c r="I6" s="13" t="str">
        <f t="shared" si="0"/>
        <v>Svolta da:</v>
      </c>
    </row>
    <row r="7" spans="1:9" x14ac:dyDescent="0.2">
      <c r="A7" t="s">
        <v>112</v>
      </c>
      <c r="B7" s="6" t="str">
        <f>Sprache</f>
        <v>Italiano</v>
      </c>
      <c r="D7" s="12" t="s">
        <v>25</v>
      </c>
      <c r="E7" s="90" t="s">
        <v>96</v>
      </c>
      <c r="F7" s="90" t="s">
        <v>145</v>
      </c>
      <c r="G7" s="90" t="s">
        <v>188</v>
      </c>
      <c r="I7" s="13" t="str">
        <f t="shared" si="0"/>
        <v>Fonometro / base di dati:</v>
      </c>
    </row>
    <row r="8" spans="1:9" x14ac:dyDescent="0.2">
      <c r="A8" t="s">
        <v>113</v>
      </c>
      <c r="B8" s="6">
        <f>MATCH(Sprache,Sprachen,0)</f>
        <v>3</v>
      </c>
      <c r="D8" s="12" t="s">
        <v>77</v>
      </c>
      <c r="E8" s="90" t="s">
        <v>97</v>
      </c>
      <c r="F8" s="90" t="s">
        <v>146</v>
      </c>
      <c r="G8" s="90" t="s">
        <v>189</v>
      </c>
      <c r="I8" s="13" t="str">
        <f t="shared" si="0"/>
        <v>Tempo di riferimento:</v>
      </c>
    </row>
    <row r="9" spans="1:9" x14ac:dyDescent="0.2">
      <c r="D9" s="64" t="s">
        <v>141</v>
      </c>
      <c r="E9" s="90" t="s">
        <v>157</v>
      </c>
      <c r="F9" s="90" t="s">
        <v>132</v>
      </c>
      <c r="G9" s="90" t="s">
        <v>190</v>
      </c>
      <c r="I9" s="13" t="str">
        <f t="shared" si="0"/>
        <v>Fonte sonora</v>
      </c>
    </row>
    <row r="10" spans="1:9" x14ac:dyDescent="0.2">
      <c r="D10" s="12" t="s">
        <v>13</v>
      </c>
      <c r="E10" s="90" t="s">
        <v>152</v>
      </c>
      <c r="F10" s="90" t="s">
        <v>133</v>
      </c>
      <c r="G10" s="90" t="s">
        <v>191</v>
      </c>
      <c r="I10" s="13" t="str">
        <f t="shared" si="0"/>
        <v>Attività</v>
      </c>
    </row>
    <row r="11" spans="1:9" x14ac:dyDescent="0.2">
      <c r="D11" s="12" t="s">
        <v>161</v>
      </c>
      <c r="E11" s="90" t="s">
        <v>163</v>
      </c>
      <c r="F11" s="90" t="s">
        <v>162</v>
      </c>
      <c r="G11" s="90" t="s">
        <v>192</v>
      </c>
      <c r="I11" s="13" t="str">
        <f t="shared" si="0"/>
        <v>Tempo di esposizione</v>
      </c>
    </row>
    <row r="12" spans="1:9" x14ac:dyDescent="0.2">
      <c r="D12" s="12" t="s">
        <v>15</v>
      </c>
      <c r="E12" s="90" t="s">
        <v>153</v>
      </c>
      <c r="F12" s="90" t="s">
        <v>134</v>
      </c>
      <c r="G12" s="90" t="s">
        <v>193</v>
      </c>
      <c r="I12" s="13" t="str">
        <f t="shared" si="0"/>
        <v>Durata giorni l'anno</v>
      </c>
    </row>
    <row r="13" spans="1:9" x14ac:dyDescent="0.2">
      <c r="D13" s="12" t="s">
        <v>16</v>
      </c>
      <c r="E13" s="90" t="s">
        <v>165</v>
      </c>
      <c r="F13" s="90" t="s">
        <v>166</v>
      </c>
      <c r="G13" s="90" t="s">
        <v>194</v>
      </c>
      <c r="I13" s="13" t="str">
        <f t="shared" si="0"/>
        <v>Quota-parte</v>
      </c>
    </row>
    <row r="14" spans="1:9" x14ac:dyDescent="0.2">
      <c r="D14" s="12" t="s">
        <v>89</v>
      </c>
      <c r="E14" s="90" t="s">
        <v>154</v>
      </c>
      <c r="F14" s="90" t="s">
        <v>135</v>
      </c>
      <c r="G14" s="90" t="s">
        <v>195</v>
      </c>
      <c r="I14" s="13" t="str">
        <f t="shared" si="0"/>
        <v>Numero valori</v>
      </c>
    </row>
    <row r="15" spans="1:9" x14ac:dyDescent="0.2">
      <c r="D15" s="12" t="s">
        <v>88</v>
      </c>
      <c r="E15" s="90" t="s">
        <v>115</v>
      </c>
      <c r="F15" s="90" t="s">
        <v>136</v>
      </c>
      <c r="G15" s="90" t="s">
        <v>196</v>
      </c>
      <c r="I15" s="13" t="str">
        <f t="shared" si="0"/>
        <v>Valore medio</v>
      </c>
    </row>
    <row r="16" spans="1:9" x14ac:dyDescent="0.2">
      <c r="D16" s="12" t="s">
        <v>114</v>
      </c>
      <c r="E16" s="90" t="s">
        <v>116</v>
      </c>
      <c r="F16" s="90" t="s">
        <v>137</v>
      </c>
      <c r="G16" s="90" t="s">
        <v>275</v>
      </c>
      <c r="I16" s="13" t="str">
        <f t="shared" si="0"/>
        <v>Somma</v>
      </c>
    </row>
    <row r="17" spans="4:9" x14ac:dyDescent="0.2">
      <c r="D17" s="12" t="s">
        <v>74</v>
      </c>
      <c r="E17" s="90" t="s">
        <v>118</v>
      </c>
      <c r="F17" s="90" t="s">
        <v>147</v>
      </c>
      <c r="G17" s="90" t="s">
        <v>197</v>
      </c>
      <c r="I17" s="13" t="str">
        <f t="shared" si="0"/>
        <v>Livello di esposizione al rumore:</v>
      </c>
    </row>
    <row r="18" spans="4:9" x14ac:dyDescent="0.2">
      <c r="D18" s="12" t="s">
        <v>11</v>
      </c>
      <c r="E18" s="90" t="s">
        <v>168</v>
      </c>
      <c r="F18" s="90" t="s">
        <v>148</v>
      </c>
      <c r="G18" s="90" t="s">
        <v>198</v>
      </c>
      <c r="I18" s="13" t="str">
        <f t="shared" si="0"/>
        <v>Livello di esposizione giornaliera al rumore:</v>
      </c>
    </row>
    <row r="19" spans="4:9" x14ac:dyDescent="0.2">
      <c r="D19" s="12" t="s">
        <v>12</v>
      </c>
      <c r="E19" s="90" t="s">
        <v>169</v>
      </c>
      <c r="F19" s="90" t="s">
        <v>149</v>
      </c>
      <c r="G19" s="90" t="s">
        <v>199</v>
      </c>
      <c r="I19" s="13" t="str">
        <f t="shared" si="0"/>
        <v>Livello di esposizione annuale al rumore:</v>
      </c>
    </row>
    <row r="20" spans="4:9" x14ac:dyDescent="0.2">
      <c r="D20" s="12" t="s">
        <v>14</v>
      </c>
      <c r="E20" s="90" t="s">
        <v>158</v>
      </c>
      <c r="F20" s="90" t="s">
        <v>150</v>
      </c>
      <c r="G20" s="94" t="s">
        <v>213</v>
      </c>
      <c r="I20" s="13" t="str">
        <f t="shared" si="0"/>
        <v>Misure necessarie:</v>
      </c>
    </row>
    <row r="21" spans="4:9" x14ac:dyDescent="0.2">
      <c r="D21" s="12" t="s">
        <v>126</v>
      </c>
      <c r="E21" s="90" t="s">
        <v>159</v>
      </c>
      <c r="F21" s="90" t="s">
        <v>117</v>
      </c>
      <c r="G21" s="90" t="s">
        <v>274</v>
      </c>
      <c r="I21" s="13" t="str">
        <f t="shared" si="0"/>
        <v>Esame dell'udito:</v>
      </c>
    </row>
    <row r="22" spans="4:9" x14ac:dyDescent="0.2">
      <c r="D22" s="12" t="s">
        <v>73</v>
      </c>
      <c r="E22" s="90" t="s">
        <v>155</v>
      </c>
      <c r="F22" s="90" t="s">
        <v>164</v>
      </c>
      <c r="G22" s="90" t="s">
        <v>200</v>
      </c>
      <c r="I22" s="13" t="str">
        <f t="shared" si="0"/>
        <v>ore</v>
      </c>
    </row>
    <row r="23" spans="4:9" x14ac:dyDescent="0.2">
      <c r="D23" s="12" t="s">
        <v>83</v>
      </c>
      <c r="E23" s="90" t="s">
        <v>100</v>
      </c>
      <c r="F23" s="90" t="s">
        <v>105</v>
      </c>
      <c r="G23" s="90" t="s">
        <v>201</v>
      </c>
      <c r="I23" s="13" t="str">
        <f t="shared" si="0"/>
        <v>1 giorno</v>
      </c>
    </row>
    <row r="24" spans="4:9" x14ac:dyDescent="0.2">
      <c r="D24" s="12" t="s">
        <v>84</v>
      </c>
      <c r="E24" s="90" t="s">
        <v>101</v>
      </c>
      <c r="F24" s="90" t="s">
        <v>106</v>
      </c>
      <c r="G24" s="90" t="s">
        <v>202</v>
      </c>
      <c r="I24" s="13" t="str">
        <f t="shared" si="0"/>
        <v>1 settimana</v>
      </c>
    </row>
    <row r="25" spans="4:9" x14ac:dyDescent="0.2">
      <c r="D25" s="12" t="s">
        <v>85</v>
      </c>
      <c r="E25" s="90" t="s">
        <v>102</v>
      </c>
      <c r="F25" s="90" t="s">
        <v>107</v>
      </c>
      <c r="G25" s="90" t="s">
        <v>203</v>
      </c>
      <c r="I25" s="13" t="str">
        <f t="shared" si="0"/>
        <v>1 mese</v>
      </c>
    </row>
    <row r="26" spans="4:9" x14ac:dyDescent="0.2">
      <c r="D26" s="12" t="s">
        <v>86</v>
      </c>
      <c r="E26" s="90" t="s">
        <v>103</v>
      </c>
      <c r="F26" s="90" t="s">
        <v>108</v>
      </c>
      <c r="G26" s="90" t="s">
        <v>204</v>
      </c>
      <c r="I26" s="13" t="str">
        <f t="shared" si="0"/>
        <v>1 anno</v>
      </c>
    </row>
    <row r="27" spans="4:9" x14ac:dyDescent="0.2">
      <c r="D27" s="12" t="s">
        <v>178</v>
      </c>
      <c r="E27" s="90" t="s">
        <v>179</v>
      </c>
      <c r="F27" s="90" t="s">
        <v>180</v>
      </c>
      <c r="G27" s="90" t="s">
        <v>205</v>
      </c>
      <c r="I27" s="13" t="str">
        <f t="shared" si="0"/>
        <v>h.xx/giorno</v>
      </c>
    </row>
    <row r="28" spans="4:9" x14ac:dyDescent="0.2">
      <c r="D28" s="9" t="s">
        <v>214</v>
      </c>
      <c r="E28" s="90" t="s">
        <v>98</v>
      </c>
      <c r="F28" s="90" t="s">
        <v>167</v>
      </c>
      <c r="G28" s="94" t="s">
        <v>212</v>
      </c>
      <c r="I28" s="13" t="str">
        <f t="shared" si="0"/>
        <v>giorni/anno</v>
      </c>
    </row>
    <row r="29" spans="4:9" x14ac:dyDescent="0.2">
      <c r="D29" s="12" t="s">
        <v>79</v>
      </c>
      <c r="E29" s="90" t="s">
        <v>156</v>
      </c>
      <c r="F29" s="90" t="s">
        <v>138</v>
      </c>
      <c r="G29" s="90" t="s">
        <v>206</v>
      </c>
      <c r="I29" s="13" t="str">
        <f t="shared" si="0"/>
        <v>Conversione temporale</v>
      </c>
    </row>
    <row r="30" spans="4:9" x14ac:dyDescent="0.2">
      <c r="D30" s="12" t="s">
        <v>82</v>
      </c>
      <c r="E30" s="90" t="s">
        <v>99</v>
      </c>
      <c r="F30" s="90" t="s">
        <v>109</v>
      </c>
      <c r="G30" s="90" t="s">
        <v>207</v>
      </c>
      <c r="I30" s="13" t="str">
        <f t="shared" si="0"/>
        <v>Calcolo</v>
      </c>
    </row>
    <row r="31" spans="4:9" x14ac:dyDescent="0.2">
      <c r="D31" s="12" t="s">
        <v>125</v>
      </c>
      <c r="E31" s="90" t="s">
        <v>160</v>
      </c>
      <c r="F31" s="90" t="s">
        <v>139</v>
      </c>
      <c r="G31" s="90" t="s">
        <v>208</v>
      </c>
      <c r="I31" s="13" t="str">
        <f t="shared" si="0"/>
        <v>Attenzione: il tempo di esposizione è maggiore del tempo di riferimento</v>
      </c>
    </row>
    <row r="32" spans="4:9" x14ac:dyDescent="0.2">
      <c r="D32" s="12" t="s">
        <v>182</v>
      </c>
      <c r="E32" s="90" t="s">
        <v>271</v>
      </c>
      <c r="F32" s="90" t="s">
        <v>272</v>
      </c>
      <c r="G32" s="90" t="s">
        <v>209</v>
      </c>
      <c r="I32" s="13" t="str">
        <f t="shared" si="0"/>
        <v>Quantità d'eventi</v>
      </c>
    </row>
    <row r="33" spans="4:9" x14ac:dyDescent="0.2">
      <c r="D33" s="12" t="s">
        <v>268</v>
      </c>
      <c r="E33" s="94" t="s">
        <v>269</v>
      </c>
      <c r="F33" s="94" t="s">
        <v>270</v>
      </c>
      <c r="G33" s="94" t="s">
        <v>241</v>
      </c>
      <c r="I33" s="13" t="str">
        <f t="shared" si="0"/>
        <v>Per informazioni ulteriori sulle misure da adottare "M" e gli esami preventivi dell'udito "Aud" vedi:</v>
      </c>
    </row>
    <row r="34" spans="4:9" x14ac:dyDescent="0.2">
      <c r="D34" s="99"/>
      <c r="E34" s="100"/>
      <c r="F34" s="100"/>
      <c r="G34" s="100"/>
    </row>
  </sheetData>
  <sheetProtection sheet="1" objects="1" scenarios="1"/>
  <phoneticPr fontId="9" type="noConversion"/>
  <pageMargins left="0.78740157480314965" right="0.78740157480314965" top="0.98425196850393704" bottom="0.98425196850393704" header="0.51181102362204722" footer="0.51181102362204722"/>
  <pageSetup paperSize="9" scale="64" orientation="landscape" horizontalDpi="4294967295" verticalDpi="4294967295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indexed="13"/>
  </sheetPr>
  <dimension ref="A1:H26"/>
  <sheetViews>
    <sheetView zoomScaleNormal="100" workbookViewId="0">
      <selection activeCell="B25" sqref="B25:G25"/>
    </sheetView>
  </sheetViews>
  <sheetFormatPr baseColWidth="10" defaultColWidth="10.5" defaultRowHeight="14.25" x14ac:dyDescent="0.2"/>
  <cols>
    <col min="1" max="1" width="13.875" style="2" customWidth="1"/>
    <col min="2" max="2" width="17.125" style="2" customWidth="1"/>
    <col min="3" max="16384" width="10.5" style="2"/>
  </cols>
  <sheetData>
    <row r="1" spans="1:8" s="1" customFormat="1" ht="18" x14ac:dyDescent="0.2">
      <c r="A1" s="108" t="s">
        <v>26</v>
      </c>
      <c r="B1" s="108"/>
      <c r="C1" s="108"/>
      <c r="D1" s="108"/>
      <c r="E1" s="108"/>
      <c r="F1" s="108"/>
      <c r="G1" s="108"/>
    </row>
    <row r="3" spans="1:8" ht="18.75" customHeight="1" x14ac:dyDescent="0.2">
      <c r="A3" s="3" t="s">
        <v>27</v>
      </c>
    </row>
    <row r="4" spans="1:8" ht="18.75" customHeight="1" x14ac:dyDescent="0.2">
      <c r="A4" s="2" t="s">
        <v>28</v>
      </c>
      <c r="B4" s="2" t="s">
        <v>59</v>
      </c>
    </row>
    <row r="5" spans="1:8" ht="45.75" customHeight="1" x14ac:dyDescent="0.2">
      <c r="A5" s="2" t="s">
        <v>236</v>
      </c>
      <c r="B5" s="2" t="s">
        <v>119</v>
      </c>
      <c r="C5" s="105" t="s">
        <v>224</v>
      </c>
      <c r="D5" s="105"/>
      <c r="E5" s="105"/>
      <c r="F5" s="105"/>
      <c r="G5" s="105"/>
      <c r="H5" s="4"/>
    </row>
    <row r="6" spans="1:8" ht="18.75" customHeight="1" x14ac:dyDescent="0.2">
      <c r="B6" s="4" t="s">
        <v>120</v>
      </c>
      <c r="C6" s="105" t="s">
        <v>122</v>
      </c>
      <c r="D6" s="105"/>
      <c r="E6" s="105"/>
      <c r="F6" s="105"/>
      <c r="G6" s="105"/>
      <c r="H6" s="14"/>
    </row>
    <row r="7" spans="1:8" ht="33.75" customHeight="1" x14ac:dyDescent="0.2">
      <c r="B7" s="4" t="s">
        <v>121</v>
      </c>
      <c r="C7" s="105" t="s">
        <v>123</v>
      </c>
      <c r="D7" s="105"/>
      <c r="E7" s="105"/>
      <c r="F7" s="105"/>
      <c r="G7" s="105"/>
      <c r="H7" s="4"/>
    </row>
    <row r="8" spans="1:8" ht="45.75" customHeight="1" x14ac:dyDescent="0.2">
      <c r="B8" s="4" t="s">
        <v>235</v>
      </c>
      <c r="C8" s="105" t="s">
        <v>237</v>
      </c>
      <c r="D8" s="105"/>
      <c r="E8" s="105"/>
      <c r="F8" s="105"/>
      <c r="G8" s="105"/>
      <c r="H8" s="14"/>
    </row>
    <row r="9" spans="1:8" ht="18.75" customHeight="1" x14ac:dyDescent="0.2">
      <c r="A9" s="2" t="s">
        <v>29</v>
      </c>
      <c r="B9" s="2" t="s">
        <v>60</v>
      </c>
    </row>
    <row r="10" spans="1:8" ht="18.75" customHeight="1" x14ac:dyDescent="0.2">
      <c r="A10" s="2" t="s">
        <v>30</v>
      </c>
      <c r="B10" s="2" t="s">
        <v>230</v>
      </c>
    </row>
    <row r="11" spans="1:8" ht="18.75" customHeight="1" x14ac:dyDescent="0.2"/>
    <row r="12" spans="1:8" ht="18.75" customHeight="1" x14ac:dyDescent="0.2">
      <c r="A12" s="5"/>
      <c r="B12" s="3" t="s">
        <v>31</v>
      </c>
    </row>
    <row r="13" spans="1:8" ht="18.75" customHeight="1" x14ac:dyDescent="0.2"/>
    <row r="14" spans="1:8" ht="18.75" customHeight="1" x14ac:dyDescent="0.2">
      <c r="A14" s="3" t="s">
        <v>32</v>
      </c>
    </row>
    <row r="15" spans="1:8" ht="18.75" customHeight="1" x14ac:dyDescent="0.2">
      <c r="A15" s="2" t="s">
        <v>61</v>
      </c>
      <c r="B15" s="105" t="s">
        <v>62</v>
      </c>
      <c r="C15" s="106"/>
      <c r="D15" s="106"/>
      <c r="E15" s="106"/>
      <c r="F15" s="106"/>
      <c r="G15" s="106"/>
    </row>
    <row r="16" spans="1:8" ht="18.75" customHeight="1" x14ac:dyDescent="0.2">
      <c r="A16" s="2" t="s">
        <v>161</v>
      </c>
      <c r="B16" s="105" t="s">
        <v>240</v>
      </c>
      <c r="C16" s="105"/>
      <c r="D16" s="105"/>
      <c r="E16" s="105"/>
      <c r="F16" s="105"/>
      <c r="G16" s="105"/>
    </row>
    <row r="17" spans="1:7" ht="46.5" customHeight="1" x14ac:dyDescent="0.2">
      <c r="A17" s="2" t="s">
        <v>16</v>
      </c>
      <c r="B17" s="105" t="s">
        <v>248</v>
      </c>
      <c r="C17" s="105"/>
      <c r="D17" s="105"/>
      <c r="E17" s="105"/>
      <c r="F17" s="105"/>
      <c r="G17" s="105"/>
    </row>
    <row r="18" spans="1:7" ht="18.75" customHeight="1" x14ac:dyDescent="0.2">
      <c r="A18" s="2" t="s">
        <v>63</v>
      </c>
      <c r="B18" s="105" t="s">
        <v>64</v>
      </c>
      <c r="C18" s="106"/>
      <c r="D18" s="106"/>
      <c r="E18" s="106"/>
      <c r="F18" s="106"/>
      <c r="G18" s="106"/>
    </row>
    <row r="19" spans="1:7" ht="18.75" customHeight="1" x14ac:dyDescent="0.2">
      <c r="A19" s="2" t="s">
        <v>65</v>
      </c>
      <c r="B19" s="105" t="s">
        <v>33</v>
      </c>
      <c r="C19" s="106"/>
      <c r="D19" s="106"/>
      <c r="E19" s="106"/>
      <c r="F19" s="106"/>
      <c r="G19" s="106"/>
    </row>
    <row r="20" spans="1:7" ht="18.75" customHeight="1" x14ac:dyDescent="0.2">
      <c r="A20" s="2" t="s">
        <v>34</v>
      </c>
      <c r="B20" s="105" t="s">
        <v>35</v>
      </c>
      <c r="C20" s="106"/>
      <c r="D20" s="106"/>
      <c r="E20" s="106"/>
      <c r="F20" s="106"/>
      <c r="G20" s="106"/>
    </row>
    <row r="21" spans="1:7" ht="18.75" customHeight="1" x14ac:dyDescent="0.2">
      <c r="A21" s="2" t="s">
        <v>2</v>
      </c>
      <c r="B21" s="105" t="s">
        <v>36</v>
      </c>
      <c r="C21" s="106"/>
      <c r="D21" s="106"/>
      <c r="E21" s="106"/>
      <c r="F21" s="106"/>
      <c r="G21" s="106"/>
    </row>
    <row r="22" spans="1:7" ht="18.75" customHeight="1" x14ac:dyDescent="0.2">
      <c r="A22" s="2" t="s">
        <v>37</v>
      </c>
      <c r="B22" s="105" t="s">
        <v>38</v>
      </c>
      <c r="C22" s="106"/>
      <c r="D22" s="106"/>
      <c r="E22" s="106"/>
      <c r="F22" s="106"/>
      <c r="G22" s="106"/>
    </row>
    <row r="23" spans="1:7" ht="18.75" customHeight="1" x14ac:dyDescent="0.2">
      <c r="A23" s="2" t="s">
        <v>172</v>
      </c>
      <c r="B23" s="2" t="s">
        <v>238</v>
      </c>
      <c r="C23" s="12"/>
      <c r="D23" s="12"/>
      <c r="E23" s="12"/>
      <c r="F23" s="12"/>
      <c r="G23" s="12"/>
    </row>
    <row r="24" spans="1:7" ht="18.75" customHeight="1" x14ac:dyDescent="0.2">
      <c r="A24" s="2" t="s">
        <v>173</v>
      </c>
      <c r="B24" s="2" t="s">
        <v>239</v>
      </c>
      <c r="C24" s="12"/>
      <c r="D24" s="12"/>
      <c r="E24" s="12"/>
      <c r="F24" s="12"/>
      <c r="G24" s="12"/>
    </row>
    <row r="25" spans="1:7" ht="18.75" customHeight="1" x14ac:dyDescent="0.2">
      <c r="A25" s="2" t="s">
        <v>276</v>
      </c>
      <c r="B25" s="107" t="s">
        <v>277</v>
      </c>
      <c r="C25" s="107"/>
      <c r="D25" s="107"/>
      <c r="E25" s="107"/>
      <c r="F25" s="107"/>
      <c r="G25" s="107"/>
    </row>
    <row r="26" spans="1:7" ht="18.75" customHeight="1" x14ac:dyDescent="0.2">
      <c r="B26" s="97"/>
    </row>
  </sheetData>
  <sheetProtection sheet="1" objects="1" scenarios="1"/>
  <mergeCells count="14">
    <mergeCell ref="A1:G1"/>
    <mergeCell ref="B16:G16"/>
    <mergeCell ref="C5:G5"/>
    <mergeCell ref="C6:G6"/>
    <mergeCell ref="C7:G7"/>
    <mergeCell ref="C8:G8"/>
    <mergeCell ref="B21:G21"/>
    <mergeCell ref="B22:G22"/>
    <mergeCell ref="B25:G25"/>
    <mergeCell ref="B17:G17"/>
    <mergeCell ref="B15:G15"/>
    <mergeCell ref="B18:G18"/>
    <mergeCell ref="B19:G19"/>
    <mergeCell ref="B20:G20"/>
  </mergeCells>
  <phoneticPr fontId="9" type="noConversion"/>
  <pageMargins left="0.78740157480314965" right="0.78740157480314965" top="0.78740157480314965" bottom="0.98425196850393704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indexed="13"/>
  </sheetPr>
  <dimension ref="A1:H26"/>
  <sheetViews>
    <sheetView zoomScaleNormal="100" workbookViewId="0">
      <selection activeCell="A15" sqref="A15"/>
    </sheetView>
  </sheetViews>
  <sheetFormatPr baseColWidth="10" defaultColWidth="10.5" defaultRowHeight="14.25" x14ac:dyDescent="0.2"/>
  <cols>
    <col min="1" max="1" width="17.25" style="2" customWidth="1"/>
    <col min="2" max="2" width="17.125" style="2" customWidth="1"/>
    <col min="3" max="16384" width="10.5" style="2"/>
  </cols>
  <sheetData>
    <row r="1" spans="1:8" s="1" customFormat="1" ht="18" x14ac:dyDescent="0.2">
      <c r="A1" s="108" t="s">
        <v>39</v>
      </c>
      <c r="B1" s="108"/>
      <c r="C1" s="108"/>
      <c r="D1" s="108"/>
      <c r="E1" s="108"/>
      <c r="F1" s="108"/>
      <c r="G1" s="108"/>
    </row>
    <row r="3" spans="1:8" ht="18.75" customHeight="1" x14ac:dyDescent="0.2">
      <c r="A3" s="3" t="s">
        <v>40</v>
      </c>
    </row>
    <row r="4" spans="1:8" ht="18.75" customHeight="1" x14ac:dyDescent="0.2">
      <c r="A4" s="2" t="s">
        <v>28</v>
      </c>
      <c r="B4" s="2" t="s">
        <v>66</v>
      </c>
    </row>
    <row r="5" spans="1:8" ht="45.75" customHeight="1" x14ac:dyDescent="0.2">
      <c r="A5" s="62" t="s">
        <v>250</v>
      </c>
      <c r="B5" s="62" t="s">
        <v>119</v>
      </c>
      <c r="C5" s="110" t="s">
        <v>222</v>
      </c>
      <c r="D5" s="110"/>
      <c r="E5" s="110"/>
      <c r="F5" s="110"/>
      <c r="G5" s="110"/>
      <c r="H5" s="4"/>
    </row>
    <row r="6" spans="1:8" ht="18.75" customHeight="1" x14ac:dyDescent="0.2">
      <c r="A6" s="62"/>
      <c r="B6" s="63" t="s">
        <v>120</v>
      </c>
      <c r="C6" s="110" t="s">
        <v>223</v>
      </c>
      <c r="D6" s="110"/>
      <c r="E6" s="110"/>
      <c r="F6" s="110"/>
      <c r="G6" s="110"/>
      <c r="H6" s="14"/>
    </row>
    <row r="7" spans="1:8" ht="33.75" customHeight="1" x14ac:dyDescent="0.2">
      <c r="A7" s="62"/>
      <c r="B7" s="63" t="s">
        <v>121</v>
      </c>
      <c r="C7" s="110" t="s">
        <v>127</v>
      </c>
      <c r="D7" s="110"/>
      <c r="E7" s="110"/>
      <c r="F7" s="110"/>
      <c r="G7" s="110"/>
      <c r="H7" s="4"/>
    </row>
    <row r="8" spans="1:8" ht="45.75" customHeight="1" x14ac:dyDescent="0.2">
      <c r="A8" s="62"/>
      <c r="B8" s="63" t="s">
        <v>235</v>
      </c>
      <c r="C8" s="110" t="s">
        <v>245</v>
      </c>
      <c r="D8" s="110"/>
      <c r="E8" s="110"/>
      <c r="F8" s="110"/>
      <c r="G8" s="110"/>
      <c r="H8" s="14"/>
    </row>
    <row r="9" spans="1:8" ht="18.75" customHeight="1" x14ac:dyDescent="0.2">
      <c r="A9" s="2" t="s">
        <v>29</v>
      </c>
      <c r="B9" s="2" t="s">
        <v>279</v>
      </c>
    </row>
    <row r="10" spans="1:8" ht="18.75" customHeight="1" x14ac:dyDescent="0.2">
      <c r="A10" s="2" t="s">
        <v>30</v>
      </c>
      <c r="B10" s="2" t="s">
        <v>280</v>
      </c>
    </row>
    <row r="11" spans="1:8" ht="18.75" customHeight="1" x14ac:dyDescent="0.2"/>
    <row r="12" spans="1:8" ht="18.75" customHeight="1" x14ac:dyDescent="0.2">
      <c r="A12" s="5"/>
      <c r="B12" s="3" t="s">
        <v>41</v>
      </c>
    </row>
    <row r="13" spans="1:8" ht="18.75" customHeight="1" x14ac:dyDescent="0.2"/>
    <row r="14" spans="1:8" ht="18.75" customHeight="1" x14ac:dyDescent="0.2">
      <c r="A14" s="3" t="s">
        <v>42</v>
      </c>
    </row>
    <row r="15" spans="1:8" ht="18.75" customHeight="1" x14ac:dyDescent="0.2">
      <c r="A15" s="2" t="s">
        <v>61</v>
      </c>
      <c r="B15" s="105" t="s">
        <v>67</v>
      </c>
      <c r="C15" s="106"/>
      <c r="D15" s="106"/>
      <c r="E15" s="106"/>
      <c r="F15" s="106"/>
      <c r="G15" s="106"/>
    </row>
    <row r="16" spans="1:8" ht="33" customHeight="1" x14ac:dyDescent="0.2">
      <c r="A16" s="94" t="s">
        <v>243</v>
      </c>
      <c r="B16" s="105" t="s">
        <v>43</v>
      </c>
      <c r="C16" s="105"/>
      <c r="D16" s="105"/>
      <c r="E16" s="105"/>
      <c r="F16" s="105"/>
      <c r="G16" s="105"/>
    </row>
    <row r="17" spans="1:7" ht="48.75" customHeight="1" x14ac:dyDescent="0.2">
      <c r="A17" s="2" t="s">
        <v>242</v>
      </c>
      <c r="B17" s="105" t="s">
        <v>249</v>
      </c>
      <c r="C17" s="105"/>
      <c r="D17" s="105"/>
      <c r="E17" s="105"/>
      <c r="F17" s="105"/>
      <c r="G17" s="105"/>
    </row>
    <row r="18" spans="1:7" ht="18.75" customHeight="1" x14ac:dyDescent="0.2">
      <c r="A18" s="2" t="s">
        <v>63</v>
      </c>
      <c r="B18" s="105" t="s">
        <v>247</v>
      </c>
      <c r="C18" s="106"/>
      <c r="D18" s="106"/>
      <c r="E18" s="106"/>
      <c r="F18" s="106"/>
      <c r="G18" s="106"/>
    </row>
    <row r="19" spans="1:7" ht="18.75" customHeight="1" x14ac:dyDescent="0.2">
      <c r="A19" s="2" t="s">
        <v>65</v>
      </c>
      <c r="B19" s="105" t="s">
        <v>44</v>
      </c>
      <c r="C19" s="106"/>
      <c r="D19" s="106"/>
      <c r="E19" s="106"/>
      <c r="F19" s="106"/>
      <c r="G19" s="106"/>
    </row>
    <row r="20" spans="1:7" ht="18.75" customHeight="1" x14ac:dyDescent="0.2">
      <c r="A20" s="2" t="s">
        <v>34</v>
      </c>
      <c r="B20" s="105" t="s">
        <v>45</v>
      </c>
      <c r="C20" s="106"/>
      <c r="D20" s="106"/>
      <c r="E20" s="106"/>
      <c r="F20" s="106"/>
      <c r="G20" s="106"/>
    </row>
    <row r="21" spans="1:7" ht="18.75" customHeight="1" x14ac:dyDescent="0.2">
      <c r="A21" s="2" t="s">
        <v>2</v>
      </c>
      <c r="B21" s="105" t="s">
        <v>46</v>
      </c>
      <c r="C21" s="106"/>
      <c r="D21" s="106"/>
      <c r="E21" s="106"/>
      <c r="F21" s="106"/>
      <c r="G21" s="106"/>
    </row>
    <row r="22" spans="1:7" ht="18.75" customHeight="1" x14ac:dyDescent="0.2">
      <c r="A22" s="2" t="s">
        <v>37</v>
      </c>
      <c r="B22" s="105" t="s">
        <v>47</v>
      </c>
      <c r="C22" s="106"/>
      <c r="D22" s="106"/>
      <c r="E22" s="106"/>
      <c r="F22" s="106"/>
      <c r="G22" s="106"/>
    </row>
    <row r="23" spans="1:7" ht="18.75" customHeight="1" x14ac:dyDescent="0.2">
      <c r="A23" s="2" t="s">
        <v>172</v>
      </c>
      <c r="B23" s="105" t="s">
        <v>246</v>
      </c>
      <c r="C23" s="105"/>
      <c r="D23" s="105"/>
      <c r="E23" s="105"/>
      <c r="F23" s="105"/>
      <c r="G23" s="105"/>
    </row>
    <row r="24" spans="1:7" ht="18.75" customHeight="1" x14ac:dyDescent="0.2">
      <c r="A24" s="2" t="s">
        <v>173</v>
      </c>
      <c r="B24" s="107" t="s">
        <v>244</v>
      </c>
      <c r="C24" s="109"/>
      <c r="D24" s="109"/>
      <c r="E24" s="109"/>
      <c r="F24" s="109"/>
      <c r="G24" s="109"/>
    </row>
    <row r="25" spans="1:7" ht="18.75" customHeight="1" x14ac:dyDescent="0.2">
      <c r="A25" s="2" t="s">
        <v>276</v>
      </c>
      <c r="B25" s="107" t="s">
        <v>278</v>
      </c>
      <c r="C25" s="109"/>
      <c r="D25" s="109"/>
      <c r="E25" s="109"/>
      <c r="F25" s="109"/>
      <c r="G25" s="109"/>
    </row>
    <row r="26" spans="1:7" ht="18.75" customHeight="1" x14ac:dyDescent="0.2">
      <c r="B26" s="107"/>
      <c r="C26" s="109"/>
      <c r="D26" s="109"/>
      <c r="E26" s="109"/>
      <c r="F26" s="109"/>
      <c r="G26" s="109"/>
    </row>
  </sheetData>
  <sheetProtection sheet="1" objects="1" scenarios="1"/>
  <mergeCells count="17">
    <mergeCell ref="B17:G17"/>
    <mergeCell ref="B23:G23"/>
    <mergeCell ref="A1:G1"/>
    <mergeCell ref="B16:G16"/>
    <mergeCell ref="C5:G5"/>
    <mergeCell ref="C6:G6"/>
    <mergeCell ref="C7:G7"/>
    <mergeCell ref="C8:G8"/>
    <mergeCell ref="B15:G15"/>
    <mergeCell ref="B24:G24"/>
    <mergeCell ref="B25:G25"/>
    <mergeCell ref="B26:G26"/>
    <mergeCell ref="B18:G18"/>
    <mergeCell ref="B19:G19"/>
    <mergeCell ref="B20:G20"/>
    <mergeCell ref="B21:G21"/>
    <mergeCell ref="B22:G22"/>
  </mergeCells>
  <phoneticPr fontId="9" type="noConversion"/>
  <pageMargins left="0.78740157480314965" right="0.78740157480314965" top="0.78740157480314965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tabColor indexed="13"/>
  </sheetPr>
  <dimension ref="A1:H26"/>
  <sheetViews>
    <sheetView zoomScaleNormal="100" workbookViewId="0">
      <selection activeCell="B26" sqref="B26:G26"/>
    </sheetView>
  </sheetViews>
  <sheetFormatPr baseColWidth="10" defaultColWidth="10.5" defaultRowHeight="14.25" x14ac:dyDescent="0.2"/>
  <cols>
    <col min="1" max="1" width="19.5" style="2" customWidth="1"/>
    <col min="2" max="2" width="17.125" style="2" customWidth="1"/>
    <col min="3" max="16384" width="10.5" style="2"/>
  </cols>
  <sheetData>
    <row r="1" spans="1:8" s="1" customFormat="1" ht="18" x14ac:dyDescent="0.2">
      <c r="A1" s="108" t="s">
        <v>48</v>
      </c>
      <c r="B1" s="108"/>
      <c r="C1" s="108"/>
      <c r="D1" s="108"/>
      <c r="E1" s="108"/>
      <c r="F1" s="108"/>
      <c r="G1" s="108"/>
    </row>
    <row r="3" spans="1:8" ht="18.75" customHeight="1" x14ac:dyDescent="0.2">
      <c r="A3" s="3" t="s">
        <v>49</v>
      </c>
    </row>
    <row r="4" spans="1:8" ht="18.75" customHeight="1" x14ac:dyDescent="0.2">
      <c r="A4" s="2" t="s">
        <v>28</v>
      </c>
      <c r="B4" s="2" t="s">
        <v>68</v>
      </c>
    </row>
    <row r="5" spans="1:8" ht="33.75" customHeight="1" x14ac:dyDescent="0.2">
      <c r="A5" s="62" t="s">
        <v>251</v>
      </c>
      <c r="B5" s="62" t="s">
        <v>119</v>
      </c>
      <c r="C5" s="110" t="s">
        <v>221</v>
      </c>
      <c r="D5" s="110"/>
      <c r="E5" s="110"/>
      <c r="F5" s="110"/>
      <c r="G5" s="110"/>
      <c r="H5" s="4"/>
    </row>
    <row r="6" spans="1:8" ht="18.75" customHeight="1" x14ac:dyDescent="0.2">
      <c r="A6" s="62"/>
      <c r="B6" s="63" t="s">
        <v>120</v>
      </c>
      <c r="C6" s="110" t="s">
        <v>177</v>
      </c>
      <c r="D6" s="110"/>
      <c r="E6" s="110"/>
      <c r="F6" s="110"/>
      <c r="G6" s="110"/>
      <c r="H6" s="14"/>
    </row>
    <row r="7" spans="1:8" ht="49.5" customHeight="1" x14ac:dyDescent="0.2">
      <c r="A7" s="62"/>
      <c r="B7" s="63" t="s">
        <v>121</v>
      </c>
      <c r="C7" s="110" t="s">
        <v>130</v>
      </c>
      <c r="D7" s="110"/>
      <c r="E7" s="110"/>
      <c r="F7" s="110"/>
      <c r="G7" s="110"/>
      <c r="H7" s="4"/>
    </row>
    <row r="8" spans="1:8" ht="45.75" customHeight="1" x14ac:dyDescent="0.2">
      <c r="A8" s="62"/>
      <c r="B8" s="63" t="s">
        <v>235</v>
      </c>
      <c r="C8" s="110" t="s">
        <v>252</v>
      </c>
      <c r="D8" s="110"/>
      <c r="E8" s="110"/>
      <c r="F8" s="110"/>
      <c r="G8" s="110"/>
      <c r="H8" s="14"/>
    </row>
    <row r="9" spans="1:8" ht="18.75" customHeight="1" x14ac:dyDescent="0.2">
      <c r="A9" s="2" t="s">
        <v>29</v>
      </c>
      <c r="B9" s="2" t="s">
        <v>69</v>
      </c>
    </row>
    <row r="10" spans="1:8" ht="18.75" customHeight="1" x14ac:dyDescent="0.2">
      <c r="A10" s="2" t="s">
        <v>30</v>
      </c>
      <c r="B10" s="2" t="s">
        <v>231</v>
      </c>
    </row>
    <row r="11" spans="1:8" ht="18.75" customHeight="1" x14ac:dyDescent="0.2"/>
    <row r="12" spans="1:8" ht="18.75" customHeight="1" x14ac:dyDescent="0.2">
      <c r="A12" s="5"/>
      <c r="B12" s="3" t="s">
        <v>50</v>
      </c>
    </row>
    <row r="13" spans="1:8" ht="18.75" customHeight="1" x14ac:dyDescent="0.2"/>
    <row r="14" spans="1:8" ht="18.75" customHeight="1" x14ac:dyDescent="0.2">
      <c r="A14" s="3" t="s">
        <v>51</v>
      </c>
    </row>
    <row r="15" spans="1:8" ht="18.75" customHeight="1" x14ac:dyDescent="0.2">
      <c r="A15" s="2" t="s">
        <v>61</v>
      </c>
      <c r="B15" s="105" t="s">
        <v>70</v>
      </c>
      <c r="C15" s="106"/>
      <c r="D15" s="106"/>
      <c r="E15" s="106"/>
      <c r="F15" s="106"/>
      <c r="G15" s="106"/>
    </row>
    <row r="16" spans="1:8" ht="33" customHeight="1" x14ac:dyDescent="0.2">
      <c r="A16" s="2" t="s">
        <v>162</v>
      </c>
      <c r="B16" s="105" t="s">
        <v>52</v>
      </c>
      <c r="C16" s="105"/>
      <c r="D16" s="105"/>
      <c r="E16" s="105"/>
      <c r="F16" s="105"/>
      <c r="G16" s="105"/>
    </row>
    <row r="17" spans="1:7" ht="48.75" customHeight="1" x14ac:dyDescent="0.2">
      <c r="A17" s="2" t="s">
        <v>166</v>
      </c>
      <c r="B17" s="105" t="s">
        <v>253</v>
      </c>
      <c r="C17" s="105"/>
      <c r="D17" s="105"/>
      <c r="E17" s="105"/>
      <c r="F17" s="105"/>
      <c r="G17" s="105"/>
    </row>
    <row r="18" spans="1:7" ht="18.75" customHeight="1" x14ac:dyDescent="0.2">
      <c r="A18" s="2" t="s">
        <v>63</v>
      </c>
      <c r="B18" s="105" t="s">
        <v>71</v>
      </c>
      <c r="C18" s="106"/>
      <c r="D18" s="106"/>
      <c r="E18" s="106"/>
      <c r="F18" s="106"/>
      <c r="G18" s="106"/>
    </row>
    <row r="19" spans="1:7" ht="18.75" customHeight="1" x14ac:dyDescent="0.2">
      <c r="A19" s="2" t="s">
        <v>65</v>
      </c>
      <c r="B19" s="105" t="s">
        <v>53</v>
      </c>
      <c r="C19" s="106"/>
      <c r="D19" s="106"/>
      <c r="E19" s="106"/>
      <c r="F19" s="106"/>
      <c r="G19" s="106"/>
    </row>
    <row r="20" spans="1:7" ht="18.75" customHeight="1" x14ac:dyDescent="0.2">
      <c r="A20" s="2" t="s">
        <v>34</v>
      </c>
      <c r="B20" s="105" t="s">
        <v>54</v>
      </c>
      <c r="C20" s="106"/>
      <c r="D20" s="106"/>
      <c r="E20" s="106"/>
      <c r="F20" s="106"/>
      <c r="G20" s="106"/>
    </row>
    <row r="21" spans="1:7" ht="18.75" customHeight="1" x14ac:dyDescent="0.2">
      <c r="A21" s="2" t="s">
        <v>2</v>
      </c>
      <c r="B21" s="105" t="s">
        <v>55</v>
      </c>
      <c r="C21" s="106"/>
      <c r="D21" s="106"/>
      <c r="E21" s="106"/>
      <c r="F21" s="106"/>
      <c r="G21" s="106"/>
    </row>
    <row r="22" spans="1:7" ht="18.75" customHeight="1" x14ac:dyDescent="0.2">
      <c r="A22" s="2" t="s">
        <v>37</v>
      </c>
      <c r="B22" s="105" t="s">
        <v>56</v>
      </c>
      <c r="C22" s="106"/>
      <c r="D22" s="106"/>
      <c r="E22" s="106"/>
      <c r="F22" s="106"/>
      <c r="G22" s="106"/>
    </row>
    <row r="23" spans="1:7" ht="18.75" customHeight="1" x14ac:dyDescent="0.2">
      <c r="A23" s="2" t="s">
        <v>172</v>
      </c>
      <c r="B23" s="2" t="s">
        <v>254</v>
      </c>
    </row>
    <row r="24" spans="1:7" ht="18.75" customHeight="1" x14ac:dyDescent="0.2">
      <c r="A24" s="2" t="s">
        <v>173</v>
      </c>
      <c r="B24" s="2" t="s">
        <v>255</v>
      </c>
      <c r="C24" s="12"/>
      <c r="D24" s="12"/>
      <c r="E24" s="12"/>
      <c r="F24" s="12"/>
      <c r="G24" s="12"/>
    </row>
    <row r="25" spans="1:7" ht="18.75" customHeight="1" x14ac:dyDescent="0.2">
      <c r="A25" s="2" t="s">
        <v>276</v>
      </c>
      <c r="B25" s="107" t="s">
        <v>281</v>
      </c>
      <c r="C25" s="109"/>
      <c r="D25" s="109"/>
      <c r="E25" s="109"/>
      <c r="F25" s="109"/>
      <c r="G25" s="109"/>
    </row>
    <row r="26" spans="1:7" ht="18.75" customHeight="1" x14ac:dyDescent="0.2">
      <c r="B26" s="107"/>
      <c r="C26" s="109"/>
      <c r="D26" s="109"/>
      <c r="E26" s="109"/>
      <c r="F26" s="109"/>
      <c r="G26" s="109"/>
    </row>
  </sheetData>
  <sheetProtection sheet="1" objects="1" scenarios="1"/>
  <mergeCells count="15">
    <mergeCell ref="B17:G17"/>
    <mergeCell ref="A1:G1"/>
    <mergeCell ref="B16:G16"/>
    <mergeCell ref="C5:G5"/>
    <mergeCell ref="C6:G6"/>
    <mergeCell ref="C7:G7"/>
    <mergeCell ref="C8:G8"/>
    <mergeCell ref="B15:G15"/>
    <mergeCell ref="B25:G25"/>
    <mergeCell ref="B26:G26"/>
    <mergeCell ref="B18:G18"/>
    <mergeCell ref="B19:G19"/>
    <mergeCell ref="B20:G20"/>
    <mergeCell ref="B21:G21"/>
    <mergeCell ref="B22:G22"/>
  </mergeCells>
  <phoneticPr fontId="9" type="noConversion"/>
  <pageMargins left="0.78740157480314965" right="0.78740157480314965" top="0.78740157480314965" bottom="0.98425196850393704" header="0.51181102362204722" footer="0.51181102362204722"/>
  <pageSetup paperSize="9" scale="8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H26"/>
  <sheetViews>
    <sheetView zoomScaleNormal="100" workbookViewId="0">
      <selection activeCell="B26" sqref="B26:G26"/>
    </sheetView>
  </sheetViews>
  <sheetFormatPr baseColWidth="10" defaultColWidth="10.5" defaultRowHeight="14.25" x14ac:dyDescent="0.2"/>
  <cols>
    <col min="1" max="1" width="13.875" style="2" customWidth="1"/>
    <col min="2" max="2" width="17.125" style="2" customWidth="1"/>
    <col min="3" max="16384" width="10.5" style="2"/>
  </cols>
  <sheetData>
    <row r="1" spans="1:8" s="1" customFormat="1" ht="18" x14ac:dyDescent="0.2">
      <c r="A1" s="108" t="s">
        <v>219</v>
      </c>
      <c r="B1" s="108"/>
      <c r="C1" s="108"/>
      <c r="D1" s="108"/>
      <c r="E1" s="108"/>
      <c r="F1" s="108"/>
      <c r="G1" s="108"/>
    </row>
    <row r="3" spans="1:8" ht="18.75" customHeight="1" x14ac:dyDescent="0.2">
      <c r="A3" s="3" t="s">
        <v>256</v>
      </c>
    </row>
    <row r="4" spans="1:8" ht="18.75" customHeight="1" x14ac:dyDescent="0.2">
      <c r="A4" s="2" t="s">
        <v>28</v>
      </c>
      <c r="B4" s="2" t="s">
        <v>220</v>
      </c>
    </row>
    <row r="5" spans="1:8" ht="33.75" customHeight="1" x14ac:dyDescent="0.2">
      <c r="A5" s="2" t="s">
        <v>257</v>
      </c>
      <c r="B5" s="2" t="s">
        <v>119</v>
      </c>
      <c r="C5" s="105" t="s">
        <v>225</v>
      </c>
      <c r="D5" s="105"/>
      <c r="E5" s="105"/>
      <c r="F5" s="105"/>
      <c r="G5" s="105"/>
      <c r="H5" s="4"/>
    </row>
    <row r="6" spans="1:8" ht="18.75" customHeight="1" x14ac:dyDescent="0.2">
      <c r="B6" s="4" t="s">
        <v>120</v>
      </c>
      <c r="C6" s="105" t="s">
        <v>226</v>
      </c>
      <c r="D6" s="105"/>
      <c r="E6" s="105"/>
      <c r="F6" s="105"/>
      <c r="G6" s="105"/>
      <c r="H6" s="14"/>
    </row>
    <row r="7" spans="1:8" ht="33.75" customHeight="1" x14ac:dyDescent="0.2">
      <c r="B7" s="4" t="s">
        <v>121</v>
      </c>
      <c r="C7" s="105" t="s">
        <v>227</v>
      </c>
      <c r="D7" s="105"/>
      <c r="E7" s="105"/>
      <c r="F7" s="105"/>
      <c r="G7" s="105"/>
      <c r="H7" s="4"/>
    </row>
    <row r="8" spans="1:8" ht="45.75" customHeight="1" x14ac:dyDescent="0.2">
      <c r="B8" s="4" t="s">
        <v>235</v>
      </c>
      <c r="C8" s="105" t="s">
        <v>258</v>
      </c>
      <c r="D8" s="105"/>
      <c r="E8" s="105"/>
      <c r="F8" s="105"/>
      <c r="G8" s="105"/>
      <c r="H8" s="14"/>
    </row>
    <row r="9" spans="1:8" ht="18.75" customHeight="1" x14ac:dyDescent="0.2">
      <c r="A9" s="2" t="s">
        <v>29</v>
      </c>
      <c r="B9" s="2" t="s">
        <v>228</v>
      </c>
    </row>
    <row r="10" spans="1:8" ht="18.75" customHeight="1" x14ac:dyDescent="0.2">
      <c r="A10" s="2" t="s">
        <v>30</v>
      </c>
      <c r="B10" s="2" t="s">
        <v>229</v>
      </c>
    </row>
    <row r="11" spans="1:8" ht="18.75" customHeight="1" x14ac:dyDescent="0.2"/>
    <row r="12" spans="1:8" ht="18.75" customHeight="1" x14ac:dyDescent="0.2">
      <c r="A12" s="5"/>
      <c r="B12" s="3" t="s">
        <v>232</v>
      </c>
    </row>
    <row r="13" spans="1:8" ht="18.75" customHeight="1" x14ac:dyDescent="0.2"/>
    <row r="14" spans="1:8" ht="18.75" customHeight="1" x14ac:dyDescent="0.2">
      <c r="A14" s="3" t="s">
        <v>233</v>
      </c>
    </row>
    <row r="15" spans="1:8" ht="18.75" customHeight="1" x14ac:dyDescent="0.2">
      <c r="A15" s="2" t="s">
        <v>61</v>
      </c>
      <c r="B15" s="105" t="s">
        <v>234</v>
      </c>
      <c r="C15" s="106"/>
      <c r="D15" s="106"/>
      <c r="E15" s="106"/>
      <c r="F15" s="106"/>
      <c r="G15" s="106"/>
    </row>
    <row r="16" spans="1:8" ht="18.75" customHeight="1" x14ac:dyDescent="0.2">
      <c r="A16" s="2" t="s">
        <v>192</v>
      </c>
      <c r="B16" s="105" t="s">
        <v>259</v>
      </c>
      <c r="C16" s="105"/>
      <c r="D16" s="105"/>
      <c r="E16" s="105"/>
      <c r="F16" s="105"/>
      <c r="G16" s="105"/>
    </row>
    <row r="17" spans="1:7" ht="45.75" customHeight="1" x14ac:dyDescent="0.2">
      <c r="A17" s="2" t="s">
        <v>194</v>
      </c>
      <c r="B17" s="105" t="s">
        <v>260</v>
      </c>
      <c r="C17" s="105"/>
      <c r="D17" s="105"/>
      <c r="E17" s="105"/>
      <c r="F17" s="105"/>
      <c r="G17" s="105"/>
    </row>
    <row r="18" spans="1:7" ht="18.75" customHeight="1" x14ac:dyDescent="0.2">
      <c r="A18" s="2" t="s">
        <v>63</v>
      </c>
      <c r="B18" s="105" t="s">
        <v>261</v>
      </c>
      <c r="C18" s="106"/>
      <c r="D18" s="106"/>
      <c r="E18" s="106"/>
      <c r="F18" s="106"/>
      <c r="G18" s="106"/>
    </row>
    <row r="19" spans="1:7" ht="18.75" customHeight="1" x14ac:dyDescent="0.2">
      <c r="A19" s="2" t="s">
        <v>65</v>
      </c>
      <c r="B19" s="105" t="s">
        <v>262</v>
      </c>
      <c r="C19" s="106"/>
      <c r="D19" s="106"/>
      <c r="E19" s="106"/>
      <c r="F19" s="106"/>
      <c r="G19" s="106"/>
    </row>
    <row r="20" spans="1:7" ht="18.75" customHeight="1" x14ac:dyDescent="0.2">
      <c r="A20" s="2" t="s">
        <v>34</v>
      </c>
      <c r="B20" s="105" t="s">
        <v>263</v>
      </c>
      <c r="C20" s="106"/>
      <c r="D20" s="106"/>
      <c r="E20" s="106"/>
      <c r="F20" s="106"/>
      <c r="G20" s="106"/>
    </row>
    <row r="21" spans="1:7" ht="18.75" customHeight="1" x14ac:dyDescent="0.2">
      <c r="A21" s="2" t="s">
        <v>2</v>
      </c>
      <c r="B21" s="105" t="s">
        <v>264</v>
      </c>
      <c r="C21" s="106"/>
      <c r="D21" s="106"/>
      <c r="E21" s="106"/>
      <c r="F21" s="106"/>
      <c r="G21" s="106"/>
    </row>
    <row r="22" spans="1:7" ht="18.75" customHeight="1" x14ac:dyDescent="0.2">
      <c r="A22" s="2" t="s">
        <v>37</v>
      </c>
      <c r="B22" s="105" t="s">
        <v>265</v>
      </c>
      <c r="C22" s="106"/>
      <c r="D22" s="106"/>
      <c r="E22" s="106"/>
      <c r="F22" s="106"/>
      <c r="G22" s="106"/>
    </row>
    <row r="23" spans="1:7" ht="18.75" customHeight="1" x14ac:dyDescent="0.2">
      <c r="A23" s="2" t="s">
        <v>172</v>
      </c>
      <c r="B23" s="2" t="s">
        <v>266</v>
      </c>
    </row>
    <row r="24" spans="1:7" ht="18.75" customHeight="1" x14ac:dyDescent="0.2">
      <c r="A24" s="2" t="s">
        <v>173</v>
      </c>
      <c r="B24" s="2" t="s">
        <v>267</v>
      </c>
      <c r="C24" s="12"/>
      <c r="D24" s="12"/>
      <c r="E24" s="12"/>
      <c r="F24" s="12"/>
      <c r="G24" s="12"/>
    </row>
    <row r="25" spans="1:7" ht="18.75" customHeight="1" x14ac:dyDescent="0.2">
      <c r="A25" s="2" t="s">
        <v>276</v>
      </c>
      <c r="B25" s="107" t="s">
        <v>282</v>
      </c>
      <c r="C25" s="109"/>
      <c r="D25" s="109"/>
      <c r="E25" s="109"/>
      <c r="F25" s="109"/>
      <c r="G25" s="109"/>
    </row>
    <row r="26" spans="1:7" ht="18.75" customHeight="1" x14ac:dyDescent="0.2">
      <c r="B26" s="107"/>
      <c r="C26" s="109"/>
      <c r="D26" s="109"/>
      <c r="E26" s="109"/>
      <c r="F26" s="109"/>
      <c r="G26" s="109"/>
    </row>
  </sheetData>
  <sheetProtection sheet="1" objects="1" scenarios="1"/>
  <mergeCells count="15">
    <mergeCell ref="B17:G17"/>
    <mergeCell ref="A1:G1"/>
    <mergeCell ref="C5:G5"/>
    <mergeCell ref="C6:G6"/>
    <mergeCell ref="C7:G7"/>
    <mergeCell ref="B16:G16"/>
    <mergeCell ref="C8:G8"/>
    <mergeCell ref="B15:G15"/>
    <mergeCell ref="B25:G25"/>
    <mergeCell ref="B26:G26"/>
    <mergeCell ref="B18:G18"/>
    <mergeCell ref="B19:G19"/>
    <mergeCell ref="B20:G20"/>
    <mergeCell ref="B21:G21"/>
    <mergeCell ref="B22:G22"/>
  </mergeCells>
  <pageMargins left="0.78740157480314965" right="0.78740157480314965" top="0.78740157480314965" bottom="0.98425196850393704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Q31"/>
  <sheetViews>
    <sheetView zoomScaleNormal="100" workbookViewId="0">
      <selection activeCell="A31" sqref="A31"/>
    </sheetView>
  </sheetViews>
  <sheetFormatPr baseColWidth="10" defaultColWidth="9.375" defaultRowHeight="18" customHeight="1" x14ac:dyDescent="0.2"/>
  <cols>
    <col min="1" max="1" width="35.25" style="20" customWidth="1"/>
    <col min="2" max="2" width="13.25" style="21" customWidth="1"/>
    <col min="3" max="3" width="24.125" style="21" customWidth="1"/>
    <col min="4" max="4" width="13.375" style="20" bestFit="1" customWidth="1"/>
    <col min="5" max="5" width="2.5" style="22" customWidth="1"/>
    <col min="6" max="6" width="9.625" style="22" customWidth="1"/>
    <col min="7" max="7" width="9.625" style="22" bestFit="1" customWidth="1"/>
    <col min="8" max="8" width="8.625" style="22" bestFit="1" customWidth="1"/>
    <col min="9" max="9" width="8.75" style="20" bestFit="1" customWidth="1"/>
    <col min="10" max="10" width="10.5" style="22" customWidth="1"/>
    <col min="11" max="14" width="9.25" style="20" customWidth="1"/>
    <col min="15" max="16384" width="9.375" style="20"/>
  </cols>
  <sheetData>
    <row r="1" spans="1:14" s="17" customFormat="1" ht="20.25" x14ac:dyDescent="0.2">
      <c r="A1" s="18" t="str">
        <f>reserviert!I2</f>
        <v>Valutazione dell'esposizione al rumore</v>
      </c>
      <c r="B1" s="16"/>
      <c r="C1" s="16"/>
      <c r="E1" s="18"/>
      <c r="F1" s="22"/>
      <c r="K1" s="19"/>
      <c r="L1" s="19"/>
      <c r="M1" s="19"/>
      <c r="N1" s="19"/>
    </row>
    <row r="2" spans="1:14" ht="18" customHeight="1" x14ac:dyDescent="0.2">
      <c r="F2" s="20"/>
      <c r="G2" s="20"/>
      <c r="K2" s="19"/>
      <c r="L2" s="19"/>
      <c r="M2" s="19"/>
      <c r="N2" s="19"/>
    </row>
    <row r="3" spans="1:14" ht="18" customHeight="1" x14ac:dyDescent="0.2">
      <c r="A3" s="22" t="str">
        <f>reserviert!I3</f>
        <v>Impresa:</v>
      </c>
      <c r="B3" s="114"/>
      <c r="C3" s="114"/>
      <c r="D3" s="114"/>
      <c r="F3" s="20"/>
      <c r="G3" s="20"/>
      <c r="H3" s="24"/>
      <c r="I3" s="19"/>
      <c r="J3" s="24"/>
      <c r="K3" s="19"/>
      <c r="L3" s="19"/>
      <c r="M3" s="19"/>
      <c r="N3" s="19"/>
    </row>
    <row r="4" spans="1:14" ht="18" customHeight="1" x14ac:dyDescent="0.2">
      <c r="A4" s="22" t="str">
        <f>reserviert!I4</f>
        <v>Reparto:</v>
      </c>
      <c r="B4" s="114"/>
      <c r="C4" s="114"/>
      <c r="D4" s="114"/>
      <c r="F4" s="47" t="str">
        <f>reserviert!I29</f>
        <v>Conversione temporale</v>
      </c>
      <c r="G4" s="48"/>
      <c r="H4" s="24"/>
      <c r="I4" s="19"/>
      <c r="J4" s="24"/>
      <c r="K4" s="19"/>
      <c r="L4" s="19"/>
      <c r="M4" s="19"/>
      <c r="N4" s="19"/>
    </row>
    <row r="5" spans="1:14" ht="18" customHeight="1" x14ac:dyDescent="0.2">
      <c r="A5" s="22" t="str">
        <f>reserviert!I5</f>
        <v>Funzione:</v>
      </c>
      <c r="B5" s="114"/>
      <c r="C5" s="114"/>
      <c r="D5" s="114"/>
      <c r="F5" s="49" t="s">
        <v>81</v>
      </c>
      <c r="G5" s="49" t="s">
        <v>80</v>
      </c>
      <c r="H5" s="20"/>
      <c r="I5" s="19"/>
      <c r="J5" s="20"/>
      <c r="K5" s="19"/>
      <c r="L5" s="19"/>
      <c r="M5" s="19"/>
      <c r="N5" s="19"/>
    </row>
    <row r="6" spans="1:14" ht="18" customHeight="1" x14ac:dyDescent="0.2">
      <c r="B6" s="117"/>
      <c r="C6" s="117"/>
      <c r="D6" s="117"/>
      <c r="F6" s="50"/>
      <c r="G6" s="51" t="str">
        <f>IF(ISNUMBER(F6),F6*24,"")</f>
        <v/>
      </c>
      <c r="H6" s="24"/>
      <c r="I6" s="19"/>
      <c r="J6" s="24"/>
      <c r="K6" s="19"/>
      <c r="L6" s="19"/>
      <c r="M6" s="19"/>
      <c r="N6" s="19"/>
    </row>
    <row r="7" spans="1:14" ht="18" customHeight="1" x14ac:dyDescent="0.2">
      <c r="A7" s="46" t="str">
        <f>reserviert!I6</f>
        <v>Svolta da:</v>
      </c>
      <c r="B7" s="116"/>
      <c r="C7" s="116"/>
      <c r="D7" s="116"/>
      <c r="F7" s="26"/>
      <c r="G7" s="25"/>
      <c r="H7" s="24"/>
      <c r="I7" s="19"/>
      <c r="J7" s="24"/>
      <c r="K7" s="19"/>
      <c r="L7" s="19"/>
      <c r="M7" s="19"/>
      <c r="N7" s="19"/>
    </row>
    <row r="8" spans="1:14" ht="18" customHeight="1" x14ac:dyDescent="0.2">
      <c r="A8" s="46" t="str">
        <f>reserviert!I7</f>
        <v>Fonometro / base di dati:</v>
      </c>
      <c r="B8" s="116"/>
      <c r="C8" s="116"/>
      <c r="D8" s="116"/>
      <c r="F8" s="26"/>
      <c r="G8" s="25"/>
      <c r="H8" s="24"/>
      <c r="I8" s="19"/>
      <c r="J8" s="24"/>
      <c r="K8" s="19"/>
      <c r="L8" s="19"/>
      <c r="M8" s="19"/>
      <c r="N8" s="19"/>
    </row>
    <row r="9" spans="1:14" ht="18" customHeight="1" x14ac:dyDescent="0.2">
      <c r="A9" s="44"/>
      <c r="B9" s="116"/>
      <c r="C9" s="116"/>
      <c r="D9" s="116"/>
      <c r="F9" s="28" t="str">
        <f>IF(J15&gt;1,reserviert!I31,"")</f>
        <v/>
      </c>
      <c r="G9" s="25"/>
      <c r="H9" s="24"/>
      <c r="I9" s="19"/>
      <c r="J9" s="24"/>
      <c r="K9" s="19"/>
      <c r="L9" s="19"/>
      <c r="M9" s="19"/>
      <c r="N9" s="19"/>
    </row>
    <row r="10" spans="1:14" ht="18" customHeight="1" x14ac:dyDescent="0.2">
      <c r="A10" s="95"/>
      <c r="B10" s="115"/>
      <c r="C10" s="115"/>
      <c r="D10" s="115"/>
      <c r="F10" s="26"/>
      <c r="G10" s="25"/>
      <c r="H10" s="24"/>
      <c r="I10" s="19"/>
      <c r="J10" s="24"/>
      <c r="K10" s="19"/>
      <c r="L10" s="19"/>
      <c r="M10" s="19"/>
      <c r="N10" s="19"/>
    </row>
    <row r="11" spans="1:14" ht="18" customHeight="1" x14ac:dyDescent="0.2">
      <c r="A11" s="22" t="str">
        <f>reserviert!I8</f>
        <v>Tempo di riferimento:</v>
      </c>
      <c r="B11" s="23" t="s">
        <v>106</v>
      </c>
      <c r="C11" s="52">
        <f>VLOOKUP(B11,reserviert!A1:B5,2,FALSE)</f>
        <v>40</v>
      </c>
      <c r="D11" s="22" t="str">
        <f>reserviert!I22</f>
        <v>ore</v>
      </c>
      <c r="F11" s="20"/>
      <c r="G11" s="20"/>
      <c r="H11" s="24"/>
      <c r="I11" s="19"/>
      <c r="J11" s="24"/>
      <c r="K11" s="19"/>
      <c r="L11" s="19"/>
      <c r="M11" s="19"/>
      <c r="N11" s="19"/>
    </row>
    <row r="12" spans="1:14" ht="18" customHeight="1" x14ac:dyDescent="0.2">
      <c r="A12" s="53"/>
      <c r="F12" s="30" t="str">
        <f>reserviert!I30</f>
        <v>Calcolo</v>
      </c>
      <c r="G12" s="25"/>
      <c r="H12" s="25"/>
      <c r="I12" s="19"/>
      <c r="J12" s="25"/>
      <c r="K12" s="19"/>
      <c r="L12" s="19"/>
      <c r="M12" s="19"/>
      <c r="N12" s="19"/>
    </row>
    <row r="13" spans="1:14" ht="18" customHeight="1" x14ac:dyDescent="0.2">
      <c r="A13" s="31" t="str">
        <f>reserviert!I10</f>
        <v>Attività</v>
      </c>
      <c r="B13" s="32" t="s">
        <v>18</v>
      </c>
      <c r="C13" s="33" t="str">
        <f>reserviert!I11</f>
        <v>Tempo di esposizione</v>
      </c>
      <c r="D13" s="33" t="str">
        <f>reserviert!I13</f>
        <v>Quota-parte</v>
      </c>
      <c r="E13" s="38"/>
      <c r="F13" s="34" t="s">
        <v>75</v>
      </c>
      <c r="G13" s="34" t="s">
        <v>76</v>
      </c>
      <c r="H13" s="19" t="s">
        <v>57</v>
      </c>
      <c r="I13" s="19" t="s">
        <v>58</v>
      </c>
      <c r="J13" s="19" t="s">
        <v>78</v>
      </c>
      <c r="K13" s="19"/>
    </row>
    <row r="14" spans="1:14" ht="18" customHeight="1" x14ac:dyDescent="0.2">
      <c r="A14" s="35" t="s">
        <v>3</v>
      </c>
      <c r="B14" s="35" t="s">
        <v>1</v>
      </c>
      <c r="C14" s="35" t="s">
        <v>80</v>
      </c>
      <c r="D14" s="35" t="s">
        <v>3</v>
      </c>
      <c r="E14" s="38"/>
      <c r="F14" s="34" t="s">
        <v>0</v>
      </c>
      <c r="G14" s="34" t="s">
        <v>1</v>
      </c>
      <c r="H14" s="101" t="s">
        <v>3</v>
      </c>
      <c r="I14" s="101" t="s">
        <v>3</v>
      </c>
      <c r="J14" s="34" t="s">
        <v>0</v>
      </c>
      <c r="K14" s="36"/>
    </row>
    <row r="15" spans="1:14" ht="18" customHeight="1" x14ac:dyDescent="0.2">
      <c r="A15" s="27"/>
      <c r="B15" s="29"/>
      <c r="C15" s="54"/>
      <c r="D15" s="37" t="str">
        <f t="shared" ref="D15:D24" si="0">IF($I$15&gt;0,REPT("|",ROUND(H15/$I$15*20,0)),"")</f>
        <v/>
      </c>
      <c r="E15" s="41"/>
      <c r="F15" s="55" t="str">
        <f t="shared" ref="F15:F24" si="1">IF(ISNUMBER(C15),C15/$C$11,"-")</f>
        <v>-</v>
      </c>
      <c r="G15" s="39" t="str">
        <f t="shared" ref="G15:G24" si="2">IF(H15,10*LOG10(H15),"-")</f>
        <v>-</v>
      </c>
      <c r="H15" s="24">
        <f t="shared" ref="H15:H24" si="3">IF(B15,C15/$C$11*10^(0.1*B15),0)</f>
        <v>0</v>
      </c>
      <c r="I15" s="24">
        <f>SUM(H15:H24)</f>
        <v>0</v>
      </c>
      <c r="J15" s="40">
        <f>SUM(F15:F24)</f>
        <v>0</v>
      </c>
      <c r="K15" s="24"/>
    </row>
    <row r="16" spans="1:14" ht="18" customHeight="1" x14ac:dyDescent="0.2">
      <c r="A16" s="27"/>
      <c r="B16" s="29"/>
      <c r="C16" s="54"/>
      <c r="D16" s="37" t="str">
        <f t="shared" si="0"/>
        <v/>
      </c>
      <c r="E16" s="41"/>
      <c r="F16" s="55" t="str">
        <f t="shared" si="1"/>
        <v>-</v>
      </c>
      <c r="G16" s="39" t="str">
        <f t="shared" si="2"/>
        <v>-</v>
      </c>
      <c r="H16" s="24">
        <f t="shared" si="3"/>
        <v>0</v>
      </c>
      <c r="I16" s="24"/>
      <c r="J16" s="24"/>
      <c r="K16" s="24"/>
    </row>
    <row r="17" spans="1:17" ht="18" customHeight="1" x14ac:dyDescent="0.2">
      <c r="A17" s="27"/>
      <c r="B17" s="29"/>
      <c r="C17" s="54"/>
      <c r="D17" s="37" t="str">
        <f t="shared" si="0"/>
        <v/>
      </c>
      <c r="E17" s="41"/>
      <c r="F17" s="55" t="str">
        <f t="shared" si="1"/>
        <v>-</v>
      </c>
      <c r="G17" s="39" t="str">
        <f t="shared" si="2"/>
        <v>-</v>
      </c>
      <c r="H17" s="24">
        <f t="shared" si="3"/>
        <v>0</v>
      </c>
      <c r="J17" s="24"/>
      <c r="K17" s="19"/>
    </row>
    <row r="18" spans="1:17" ht="18" customHeight="1" x14ac:dyDescent="0.2">
      <c r="A18" s="27"/>
      <c r="B18" s="29"/>
      <c r="C18" s="54"/>
      <c r="D18" s="37" t="str">
        <f t="shared" si="0"/>
        <v/>
      </c>
      <c r="E18" s="41"/>
      <c r="F18" s="55" t="str">
        <f t="shared" si="1"/>
        <v>-</v>
      </c>
      <c r="G18" s="39" t="str">
        <f t="shared" si="2"/>
        <v>-</v>
      </c>
      <c r="H18" s="24">
        <f t="shared" si="3"/>
        <v>0</v>
      </c>
      <c r="J18" s="24"/>
      <c r="K18" s="19"/>
    </row>
    <row r="19" spans="1:17" ht="18" customHeight="1" x14ac:dyDescent="0.2">
      <c r="A19" s="27"/>
      <c r="B19" s="29"/>
      <c r="C19" s="54"/>
      <c r="D19" s="37" t="str">
        <f t="shared" si="0"/>
        <v/>
      </c>
      <c r="E19" s="41"/>
      <c r="F19" s="55" t="str">
        <f t="shared" si="1"/>
        <v>-</v>
      </c>
      <c r="G19" s="39" t="str">
        <f t="shared" si="2"/>
        <v>-</v>
      </c>
      <c r="H19" s="24">
        <f t="shared" si="3"/>
        <v>0</v>
      </c>
      <c r="J19" s="24"/>
      <c r="K19" s="19"/>
    </row>
    <row r="20" spans="1:17" ht="18" customHeight="1" x14ac:dyDescent="0.2">
      <c r="A20" s="27"/>
      <c r="B20" s="29"/>
      <c r="C20" s="54"/>
      <c r="D20" s="37" t="str">
        <f t="shared" si="0"/>
        <v/>
      </c>
      <c r="E20" s="41"/>
      <c r="F20" s="55" t="str">
        <f t="shared" si="1"/>
        <v>-</v>
      </c>
      <c r="G20" s="39" t="str">
        <f t="shared" si="2"/>
        <v>-</v>
      </c>
      <c r="H20" s="24">
        <f t="shared" si="3"/>
        <v>0</v>
      </c>
      <c r="I20" s="24"/>
      <c r="J20" s="24"/>
      <c r="K20" s="24"/>
    </row>
    <row r="21" spans="1:17" ht="18" customHeight="1" x14ac:dyDescent="0.2">
      <c r="A21" s="27"/>
      <c r="B21" s="29"/>
      <c r="C21" s="54"/>
      <c r="D21" s="37" t="str">
        <f t="shared" si="0"/>
        <v/>
      </c>
      <c r="E21" s="41"/>
      <c r="F21" s="55" t="str">
        <f t="shared" si="1"/>
        <v>-</v>
      </c>
      <c r="G21" s="39" t="str">
        <f t="shared" si="2"/>
        <v>-</v>
      </c>
      <c r="H21" s="24">
        <f t="shared" si="3"/>
        <v>0</v>
      </c>
      <c r="I21" s="24"/>
      <c r="J21" s="24"/>
      <c r="K21" s="19"/>
    </row>
    <row r="22" spans="1:17" ht="18" customHeight="1" x14ac:dyDescent="0.2">
      <c r="A22" s="27"/>
      <c r="B22" s="29"/>
      <c r="C22" s="54"/>
      <c r="D22" s="37" t="str">
        <f t="shared" si="0"/>
        <v/>
      </c>
      <c r="E22" s="41"/>
      <c r="F22" s="55" t="str">
        <f t="shared" si="1"/>
        <v>-</v>
      </c>
      <c r="G22" s="39" t="str">
        <f t="shared" si="2"/>
        <v>-</v>
      </c>
      <c r="H22" s="24">
        <f t="shared" si="3"/>
        <v>0</v>
      </c>
      <c r="I22" s="24"/>
      <c r="J22" s="24"/>
      <c r="K22" s="19"/>
    </row>
    <row r="23" spans="1:17" ht="18" customHeight="1" x14ac:dyDescent="0.2">
      <c r="A23" s="27"/>
      <c r="B23" s="29"/>
      <c r="C23" s="54"/>
      <c r="D23" s="37" t="str">
        <f t="shared" si="0"/>
        <v/>
      </c>
      <c r="E23" s="41"/>
      <c r="F23" s="55" t="str">
        <f t="shared" si="1"/>
        <v>-</v>
      </c>
      <c r="G23" s="39" t="str">
        <f t="shared" si="2"/>
        <v>-</v>
      </c>
      <c r="H23" s="24">
        <f t="shared" si="3"/>
        <v>0</v>
      </c>
      <c r="I23" s="24"/>
      <c r="J23" s="24"/>
      <c r="K23" s="19"/>
    </row>
    <row r="24" spans="1:17" ht="18" customHeight="1" x14ac:dyDescent="0.2">
      <c r="A24" s="27"/>
      <c r="B24" s="29"/>
      <c r="C24" s="54"/>
      <c r="D24" s="37" t="str">
        <f t="shared" si="0"/>
        <v/>
      </c>
      <c r="E24" s="41"/>
      <c r="F24" s="55" t="str">
        <f t="shared" si="1"/>
        <v>-</v>
      </c>
      <c r="G24" s="39" t="str">
        <f t="shared" si="2"/>
        <v>-</v>
      </c>
      <c r="H24" s="24">
        <f t="shared" si="3"/>
        <v>0</v>
      </c>
      <c r="I24" s="24"/>
      <c r="J24" s="24"/>
      <c r="K24" s="24"/>
    </row>
    <row r="25" spans="1:17" ht="18" customHeight="1" x14ac:dyDescent="0.2">
      <c r="B25" s="20"/>
      <c r="C25" s="20"/>
      <c r="E25" s="20"/>
      <c r="F25" s="20"/>
      <c r="G25" s="42"/>
      <c r="H25" s="43"/>
      <c r="J25" s="20"/>
      <c r="K25" s="44"/>
      <c r="L25" s="44"/>
      <c r="M25" s="44"/>
    </row>
    <row r="26" spans="1:17" ht="18" customHeight="1" x14ac:dyDescent="0.2">
      <c r="A26" s="31" t="str">
        <f>reserviert!I17</f>
        <v>Livello di esposizione al rumore:</v>
      </c>
      <c r="B26" s="32" t="s">
        <v>174</v>
      </c>
      <c r="C26" s="65" t="str">
        <f>IF(Tagessumme_delog,ROUND(10*LOG10(Tagessumme_delog),0),"")</f>
        <v/>
      </c>
      <c r="D26" s="33" t="s">
        <v>1</v>
      </c>
      <c r="G26" s="20"/>
      <c r="H26" s="43"/>
      <c r="J26" s="20"/>
      <c r="K26" s="44"/>
      <c r="L26" s="44"/>
      <c r="M26" s="44"/>
    </row>
    <row r="27" spans="1:17" ht="18" customHeight="1" x14ac:dyDescent="0.2">
      <c r="A27" s="31" t="str">
        <f>reserviert!I20</f>
        <v>Misure necessarie:</v>
      </c>
      <c r="B27" s="32" t="s">
        <v>172</v>
      </c>
      <c r="C27" s="32" t="str">
        <f>IF(ISNUMBER(C26),IF(ROUND(C26,0)&gt;=85,"M2","-"),"")</f>
        <v/>
      </c>
      <c r="D27" s="33"/>
      <c r="G27" s="20"/>
      <c r="H27" s="20"/>
      <c r="J27" s="20"/>
      <c r="K27" s="44"/>
      <c r="L27" s="44"/>
      <c r="M27" s="44"/>
    </row>
    <row r="28" spans="1:17" ht="18" customHeight="1" x14ac:dyDescent="0.2">
      <c r="A28" s="31" t="str">
        <f>reserviert!I21</f>
        <v>Esame dell'udito:</v>
      </c>
      <c r="B28" s="32" t="s">
        <v>173</v>
      </c>
      <c r="C28" s="32" t="str">
        <f>IF(ISNUMBER(C26),IF(ROUND(C26,0)&gt;=85,"A","-"),"")</f>
        <v/>
      </c>
      <c r="D28" s="33"/>
      <c r="G28" s="20"/>
      <c r="H28" s="20"/>
      <c r="J28" s="20"/>
      <c r="K28" s="44"/>
      <c r="L28" s="44"/>
      <c r="M28" s="44"/>
    </row>
    <row r="29" spans="1:17" ht="18" customHeight="1" x14ac:dyDescent="0.2">
      <c r="A29" s="45"/>
      <c r="B29" s="45"/>
      <c r="C29" s="45"/>
      <c r="D29" s="44"/>
      <c r="E29" s="46"/>
      <c r="F29" s="46"/>
      <c r="G29" s="46"/>
      <c r="H29" s="46"/>
      <c r="I29" s="46"/>
      <c r="J29" s="44"/>
      <c r="K29" s="44"/>
      <c r="L29" s="44"/>
      <c r="M29" s="44"/>
      <c r="N29" s="44"/>
      <c r="O29" s="44"/>
      <c r="P29" s="44"/>
      <c r="Q29" s="44"/>
    </row>
    <row r="30" spans="1:17" ht="36.75" customHeight="1" x14ac:dyDescent="0.2">
      <c r="A30" s="111" t="str">
        <f>reserviert!I33</f>
        <v>Per informazioni ulteriori sulle misure da adottare "M" e gli esami preventivi dell'udito "Aud" vedi:</v>
      </c>
      <c r="B30" s="112"/>
      <c r="C30" s="112"/>
      <c r="D30" s="113"/>
    </row>
    <row r="31" spans="1:17" ht="18" customHeight="1" x14ac:dyDescent="0.2">
      <c r="A31" s="98" t="s">
        <v>285</v>
      </c>
    </row>
  </sheetData>
  <sheetProtection sheet="1" objects="1" scenarios="1"/>
  <mergeCells count="9">
    <mergeCell ref="A30:D30"/>
    <mergeCell ref="B3:D3"/>
    <mergeCell ref="B4:D4"/>
    <mergeCell ref="B5:D5"/>
    <mergeCell ref="B10:D10"/>
    <mergeCell ref="B7:D7"/>
    <mergeCell ref="B8:D8"/>
    <mergeCell ref="B6:D6"/>
    <mergeCell ref="B9:D9"/>
  </mergeCells>
  <phoneticPr fontId="0" type="noConversion"/>
  <conditionalFormatting sqref="H25:H26">
    <cfRule type="cellIs" dxfId="10" priority="1" stopIfTrue="1" operator="greaterThan">
      <formula>1</formula>
    </cfRule>
  </conditionalFormatting>
  <conditionalFormatting sqref="G25">
    <cfRule type="cellIs" dxfId="9" priority="2" stopIfTrue="1" operator="greaterThan">
      <formula>#REF!</formula>
    </cfRule>
  </conditionalFormatting>
  <dataValidations count="1">
    <dataValidation type="list" allowBlank="1" showInputMessage="1" showErrorMessage="1" sqref="B11" xr:uid="{00000000-0002-0000-0500-000000000000}">
      <formula1>Bezugszeit</formula1>
    </dataValidation>
  </dataValidations>
  <hyperlinks>
    <hyperlink ref="A31" r:id="rId1" xr:uid="{00000000-0004-0000-0500-000000000000}"/>
  </hyperlinks>
  <pageMargins left="0.78740157480314965" right="0.78740157480314965" top="0.98425196850393704" bottom="0.98425196850393704" header="0.51181102362204722" footer="0.51181102362204722"/>
  <pageSetup paperSize="9" scale="91" orientation="portrait" r:id="rId2"/>
  <headerFooter alignWithMargins="0"/>
  <ignoredErrors>
    <ignoredError sqref="A8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pageSetUpPr fitToPage="1"/>
  </sheetPr>
  <dimension ref="A1:Q29"/>
  <sheetViews>
    <sheetView zoomScaleNormal="100" workbookViewId="0">
      <selection activeCell="A29" sqref="A29"/>
    </sheetView>
  </sheetViews>
  <sheetFormatPr baseColWidth="10" defaultColWidth="9.375" defaultRowHeight="18" customHeight="1" x14ac:dyDescent="0.2"/>
  <cols>
    <col min="1" max="1" width="35.25" style="20" customWidth="1"/>
    <col min="2" max="2" width="13.25" style="21" customWidth="1"/>
    <col min="3" max="3" width="23.75" style="21" bestFit="1" customWidth="1"/>
    <col min="4" max="4" width="13.875" style="20" customWidth="1"/>
    <col min="5" max="5" width="2.5" style="22" customWidth="1"/>
    <col min="6" max="6" width="9.75" style="22" customWidth="1"/>
    <col min="7" max="7" width="9.625" style="22" bestFit="1" customWidth="1"/>
    <col min="8" max="8" width="8.625" style="22" bestFit="1" customWidth="1"/>
    <col min="9" max="9" width="8.75" style="20" bestFit="1" customWidth="1"/>
    <col min="10" max="10" width="10.5" style="22" customWidth="1"/>
    <col min="11" max="14" width="9.25" style="20" customWidth="1"/>
    <col min="15" max="16384" width="9.375" style="20"/>
  </cols>
  <sheetData>
    <row r="1" spans="1:14" s="17" customFormat="1" ht="20.25" x14ac:dyDescent="0.2">
      <c r="A1" s="15" t="str">
        <f>reserviert!I2</f>
        <v>Valutazione dell'esposizione al rumore</v>
      </c>
      <c r="B1" s="16"/>
      <c r="C1" s="16"/>
      <c r="E1" s="18"/>
      <c r="H1" s="19"/>
      <c r="I1" s="19"/>
      <c r="J1" s="19"/>
      <c r="K1" s="19"/>
    </row>
    <row r="2" spans="1:14" ht="18" customHeight="1" x14ac:dyDescent="0.2">
      <c r="F2" s="20"/>
      <c r="H2" s="19"/>
      <c r="I2" s="19"/>
      <c r="J2" s="19"/>
      <c r="K2" s="19"/>
    </row>
    <row r="3" spans="1:14" ht="18" customHeight="1" x14ac:dyDescent="0.2">
      <c r="A3" s="22" t="str">
        <f>reserviert!I3</f>
        <v>Impresa:</v>
      </c>
      <c r="B3" s="114"/>
      <c r="C3" s="114"/>
      <c r="D3" s="114"/>
      <c r="F3" s="19"/>
      <c r="G3" s="24"/>
      <c r="H3" s="19"/>
      <c r="I3" s="19"/>
      <c r="J3" s="19"/>
      <c r="K3" s="19"/>
    </row>
    <row r="4" spans="1:14" ht="18" customHeight="1" x14ac:dyDescent="0.2">
      <c r="A4" s="22" t="str">
        <f>reserviert!I4</f>
        <v>Reparto:</v>
      </c>
      <c r="B4" s="114"/>
      <c r="C4" s="114"/>
      <c r="D4" s="114"/>
      <c r="F4" s="19"/>
      <c r="G4" s="24"/>
      <c r="H4" s="19"/>
      <c r="I4" s="19"/>
      <c r="J4" s="19"/>
      <c r="K4" s="19"/>
    </row>
    <row r="5" spans="1:14" ht="18" customHeight="1" x14ac:dyDescent="0.2">
      <c r="A5" s="22" t="str">
        <f>reserviert!I5</f>
        <v>Funzione:</v>
      </c>
      <c r="B5" s="114"/>
      <c r="C5" s="114"/>
      <c r="D5" s="114"/>
      <c r="F5" s="20"/>
      <c r="G5" s="25"/>
      <c r="H5" s="20"/>
      <c r="I5" s="19"/>
      <c r="J5" s="20"/>
      <c r="K5" s="19"/>
      <c r="L5" s="19"/>
      <c r="M5" s="19"/>
      <c r="N5" s="19"/>
    </row>
    <row r="6" spans="1:14" ht="18" customHeight="1" x14ac:dyDescent="0.2">
      <c r="B6" s="117"/>
      <c r="C6" s="117"/>
      <c r="D6" s="117"/>
      <c r="F6" s="26"/>
      <c r="G6" s="25"/>
      <c r="H6" s="24"/>
      <c r="I6" s="19"/>
      <c r="J6" s="24"/>
      <c r="K6" s="19"/>
      <c r="L6" s="19"/>
      <c r="M6" s="19"/>
      <c r="N6" s="19"/>
    </row>
    <row r="7" spans="1:14" ht="18" customHeight="1" x14ac:dyDescent="0.2">
      <c r="A7" s="22" t="str">
        <f>reserviert!I6</f>
        <v>Svolta da:</v>
      </c>
      <c r="B7" s="116"/>
      <c r="C7" s="116"/>
      <c r="D7" s="116"/>
      <c r="F7" s="28" t="str">
        <f>IF(I13&gt;1,reserviert!I31,"")</f>
        <v/>
      </c>
      <c r="G7" s="25"/>
      <c r="H7" s="24"/>
      <c r="I7" s="19"/>
      <c r="J7" s="24"/>
      <c r="K7" s="19"/>
      <c r="L7" s="19"/>
      <c r="M7" s="19"/>
      <c r="N7" s="19"/>
    </row>
    <row r="8" spans="1:14" ht="18" customHeight="1" x14ac:dyDescent="0.2">
      <c r="A8" s="46" t="str">
        <f>reserviert!I7</f>
        <v>Fonometro / base di dati:</v>
      </c>
      <c r="B8" s="116"/>
      <c r="C8" s="116"/>
      <c r="D8" s="116"/>
      <c r="F8" s="28"/>
      <c r="G8" s="25"/>
      <c r="H8" s="24"/>
      <c r="I8" s="19"/>
      <c r="J8" s="24"/>
      <c r="K8" s="19"/>
      <c r="L8" s="19"/>
      <c r="M8" s="19"/>
      <c r="N8" s="19"/>
    </row>
    <row r="9" spans="1:14" ht="18" customHeight="1" x14ac:dyDescent="0.2">
      <c r="A9" s="46"/>
      <c r="B9" s="116"/>
      <c r="C9" s="116"/>
      <c r="D9" s="116"/>
      <c r="F9" s="20"/>
      <c r="G9" s="20"/>
      <c r="H9" s="24"/>
      <c r="I9" s="19"/>
      <c r="J9" s="24"/>
      <c r="K9" s="19"/>
      <c r="L9" s="19"/>
      <c r="M9" s="19"/>
      <c r="N9" s="19"/>
    </row>
    <row r="10" spans="1:14" ht="18" customHeight="1" x14ac:dyDescent="0.2">
      <c r="B10" s="118"/>
      <c r="C10" s="118"/>
      <c r="D10" s="118"/>
      <c r="F10" s="30" t="str">
        <f>reserviert!I30</f>
        <v>Calcolo</v>
      </c>
      <c r="G10" s="25"/>
      <c r="H10" s="25"/>
      <c r="I10" s="19"/>
      <c r="J10" s="25"/>
      <c r="K10" s="19"/>
      <c r="L10" s="19"/>
      <c r="M10" s="19"/>
      <c r="N10" s="19"/>
    </row>
    <row r="11" spans="1:14" ht="18" customHeight="1" x14ac:dyDescent="0.2">
      <c r="A11" s="31" t="str">
        <f>reserviert!I10</f>
        <v>Attività</v>
      </c>
      <c r="B11" s="32" t="s">
        <v>18</v>
      </c>
      <c r="C11" s="33" t="str">
        <f>reserviert!I11</f>
        <v>Tempo di esposizione</v>
      </c>
      <c r="D11" s="33" t="str">
        <f>reserviert!I13</f>
        <v>Quota-parte</v>
      </c>
      <c r="F11" s="34" t="s">
        <v>76</v>
      </c>
      <c r="G11" s="19" t="s">
        <v>57</v>
      </c>
      <c r="H11" s="19" t="s">
        <v>58</v>
      </c>
      <c r="I11" s="19" t="s">
        <v>78</v>
      </c>
      <c r="J11" s="19"/>
      <c r="K11" s="19"/>
      <c r="L11" s="19"/>
      <c r="M11" s="19"/>
    </row>
    <row r="12" spans="1:14" ht="18" customHeight="1" x14ac:dyDescent="0.2">
      <c r="A12" s="35" t="s">
        <v>3</v>
      </c>
      <c r="B12" s="35" t="s">
        <v>1</v>
      </c>
      <c r="C12" s="35" t="s">
        <v>0</v>
      </c>
      <c r="D12" s="35" t="s">
        <v>3</v>
      </c>
      <c r="F12" s="34" t="s">
        <v>1</v>
      </c>
      <c r="G12" s="101" t="s">
        <v>3</v>
      </c>
      <c r="H12" s="101" t="s">
        <v>3</v>
      </c>
      <c r="I12" s="34" t="s">
        <v>0</v>
      </c>
      <c r="J12" s="19"/>
      <c r="K12" s="19"/>
      <c r="L12" s="19"/>
      <c r="M12" s="19"/>
    </row>
    <row r="13" spans="1:14" ht="18" customHeight="1" x14ac:dyDescent="0.2">
      <c r="A13" s="27"/>
      <c r="B13" s="29"/>
      <c r="C13" s="66"/>
      <c r="D13" s="37" t="str">
        <f>IF($H$13&gt;0,REPT("|",ROUND(G13/$H$13*20,0)),"")</f>
        <v/>
      </c>
      <c r="E13" s="38"/>
      <c r="F13" s="39" t="str">
        <f t="shared" ref="F13:F22" si="0">IF(G13,10*LOG10(G13),"-")</f>
        <v>-</v>
      </c>
      <c r="G13" s="24">
        <f t="shared" ref="G13:G22" si="1">IF(B13,C13*10^(0.1*B13),0)</f>
        <v>0</v>
      </c>
      <c r="H13" s="24">
        <f>SUM(G13:G22)</f>
        <v>0</v>
      </c>
      <c r="I13" s="40">
        <f>SUM(C13:C22)</f>
        <v>0</v>
      </c>
      <c r="J13" s="19"/>
    </row>
    <row r="14" spans="1:14" ht="18" customHeight="1" x14ac:dyDescent="0.2">
      <c r="A14" s="27"/>
      <c r="B14" s="29"/>
      <c r="C14" s="66"/>
      <c r="D14" s="37" t="str">
        <f t="shared" ref="D14:D22" si="2">IF($H$13&gt;0,REPT("|",ROUND(G14/$H$13*20,0)),"")</f>
        <v/>
      </c>
      <c r="E14" s="38"/>
      <c r="F14" s="39" t="str">
        <f t="shared" si="0"/>
        <v>-</v>
      </c>
      <c r="G14" s="24">
        <f t="shared" si="1"/>
        <v>0</v>
      </c>
      <c r="H14" s="24"/>
      <c r="I14" s="24"/>
      <c r="J14" s="36"/>
    </row>
    <row r="15" spans="1:14" ht="18" customHeight="1" x14ac:dyDescent="0.2">
      <c r="A15" s="27"/>
      <c r="B15" s="29"/>
      <c r="C15" s="66"/>
      <c r="D15" s="37" t="str">
        <f t="shared" si="2"/>
        <v/>
      </c>
      <c r="E15" s="41"/>
      <c r="F15" s="39" t="str">
        <f t="shared" si="0"/>
        <v>-</v>
      </c>
      <c r="G15" s="24">
        <f t="shared" si="1"/>
        <v>0</v>
      </c>
      <c r="H15" s="20"/>
      <c r="I15" s="24"/>
      <c r="J15" s="24"/>
    </row>
    <row r="16" spans="1:14" ht="18" customHeight="1" x14ac:dyDescent="0.2">
      <c r="A16" s="27"/>
      <c r="B16" s="29"/>
      <c r="C16" s="66"/>
      <c r="D16" s="37" t="str">
        <f t="shared" si="2"/>
        <v/>
      </c>
      <c r="E16" s="41"/>
      <c r="F16" s="39" t="str">
        <f t="shared" si="0"/>
        <v>-</v>
      </c>
      <c r="G16" s="24">
        <f t="shared" si="1"/>
        <v>0</v>
      </c>
      <c r="H16" s="20"/>
      <c r="I16" s="24"/>
      <c r="J16" s="24"/>
    </row>
    <row r="17" spans="1:17" ht="18" customHeight="1" x14ac:dyDescent="0.2">
      <c r="A17" s="27"/>
      <c r="B17" s="29"/>
      <c r="C17" s="66"/>
      <c r="D17" s="37" t="str">
        <f t="shared" si="2"/>
        <v/>
      </c>
      <c r="E17" s="41"/>
      <c r="F17" s="39" t="str">
        <f t="shared" si="0"/>
        <v>-</v>
      </c>
      <c r="G17" s="24">
        <f t="shared" si="1"/>
        <v>0</v>
      </c>
      <c r="H17" s="20"/>
      <c r="I17" s="24"/>
      <c r="J17" s="19"/>
    </row>
    <row r="18" spans="1:17" ht="18" customHeight="1" x14ac:dyDescent="0.2">
      <c r="A18" s="27"/>
      <c r="B18" s="29"/>
      <c r="C18" s="66"/>
      <c r="D18" s="37" t="str">
        <f t="shared" si="2"/>
        <v/>
      </c>
      <c r="E18" s="41"/>
      <c r="F18" s="39" t="str">
        <f t="shared" si="0"/>
        <v>-</v>
      </c>
      <c r="G18" s="24">
        <f t="shared" si="1"/>
        <v>0</v>
      </c>
      <c r="H18" s="24"/>
      <c r="I18" s="24"/>
      <c r="J18" s="19"/>
    </row>
    <row r="19" spans="1:17" ht="18" customHeight="1" x14ac:dyDescent="0.2">
      <c r="A19" s="27"/>
      <c r="B19" s="29"/>
      <c r="C19" s="66"/>
      <c r="D19" s="37" t="str">
        <f t="shared" si="2"/>
        <v/>
      </c>
      <c r="E19" s="41"/>
      <c r="F19" s="39" t="str">
        <f t="shared" si="0"/>
        <v>-</v>
      </c>
      <c r="G19" s="24">
        <f t="shared" si="1"/>
        <v>0</v>
      </c>
      <c r="H19" s="24"/>
      <c r="I19" s="24"/>
      <c r="J19" s="19"/>
    </row>
    <row r="20" spans="1:17" ht="18" customHeight="1" x14ac:dyDescent="0.2">
      <c r="A20" s="27"/>
      <c r="B20" s="29"/>
      <c r="C20" s="66"/>
      <c r="D20" s="37" t="str">
        <f t="shared" si="2"/>
        <v/>
      </c>
      <c r="E20" s="41"/>
      <c r="F20" s="39" t="str">
        <f t="shared" si="0"/>
        <v>-</v>
      </c>
      <c r="G20" s="24">
        <f t="shared" si="1"/>
        <v>0</v>
      </c>
      <c r="H20" s="24"/>
      <c r="I20" s="24"/>
      <c r="J20" s="24"/>
    </row>
    <row r="21" spans="1:17" ht="18" customHeight="1" x14ac:dyDescent="0.2">
      <c r="A21" s="27"/>
      <c r="B21" s="29"/>
      <c r="C21" s="66"/>
      <c r="D21" s="37" t="str">
        <f t="shared" si="2"/>
        <v/>
      </c>
      <c r="E21" s="41"/>
      <c r="F21" s="39" t="str">
        <f t="shared" si="0"/>
        <v>-</v>
      </c>
      <c r="G21" s="24">
        <f t="shared" si="1"/>
        <v>0</v>
      </c>
      <c r="H21" s="24"/>
      <c r="I21" s="24"/>
      <c r="J21" s="19"/>
    </row>
    <row r="22" spans="1:17" ht="18" customHeight="1" x14ac:dyDescent="0.2">
      <c r="A22" s="27"/>
      <c r="B22" s="29"/>
      <c r="C22" s="66"/>
      <c r="D22" s="37" t="str">
        <f t="shared" si="2"/>
        <v/>
      </c>
      <c r="E22" s="41"/>
      <c r="F22" s="39" t="str">
        <f t="shared" si="0"/>
        <v>-</v>
      </c>
      <c r="G22" s="24">
        <f t="shared" si="1"/>
        <v>0</v>
      </c>
      <c r="H22" s="24"/>
      <c r="I22" s="24"/>
      <c r="J22" s="19"/>
    </row>
    <row r="23" spans="1:17" ht="18" customHeight="1" x14ac:dyDescent="0.2">
      <c r="B23" s="20"/>
      <c r="C23" s="20"/>
      <c r="E23" s="41"/>
      <c r="F23" s="20"/>
      <c r="G23" s="42"/>
      <c r="H23" s="43"/>
      <c r="J23" s="20"/>
      <c r="K23" s="19"/>
    </row>
    <row r="24" spans="1:17" ht="18" customHeight="1" x14ac:dyDescent="0.2">
      <c r="A24" s="31" t="str">
        <f>reserviert!I17</f>
        <v>Livello di esposizione al rumore:</v>
      </c>
      <c r="B24" s="32" t="s">
        <v>174</v>
      </c>
      <c r="C24" s="65" t="str">
        <f>IF(Tagessumme_delog,ROUND(10*LOG10(Tagessumme_delog),0),"")</f>
        <v/>
      </c>
      <c r="D24" s="33" t="s">
        <v>1</v>
      </c>
      <c r="E24" s="41"/>
      <c r="G24" s="20"/>
      <c r="H24" s="43"/>
      <c r="J24" s="20"/>
      <c r="K24" s="24"/>
    </row>
    <row r="25" spans="1:17" ht="18" customHeight="1" x14ac:dyDescent="0.2">
      <c r="A25" s="31" t="str">
        <f>reserviert!I20</f>
        <v>Misure necessarie:</v>
      </c>
      <c r="B25" s="32" t="s">
        <v>172</v>
      </c>
      <c r="C25" s="32" t="str">
        <f>IF(ISNUMBER(C24),IF(ROUND(C24,0)&gt;=85,"M2","-"),"")</f>
        <v/>
      </c>
      <c r="D25" s="33"/>
      <c r="E25" s="20"/>
      <c r="G25" s="20"/>
      <c r="H25" s="20"/>
      <c r="J25" s="20"/>
      <c r="K25" s="44"/>
      <c r="L25" s="44"/>
      <c r="M25" s="44"/>
    </row>
    <row r="26" spans="1:17" ht="18" customHeight="1" x14ac:dyDescent="0.2">
      <c r="A26" s="31" t="str">
        <f>reserviert!I21</f>
        <v>Esame dell'udito:</v>
      </c>
      <c r="B26" s="32" t="s">
        <v>173</v>
      </c>
      <c r="C26" s="32" t="str">
        <f>IF(ISNUMBER(C24),IF(ROUND(C24,0)&gt;=85,"A","-"),"")</f>
        <v/>
      </c>
      <c r="D26" s="33"/>
      <c r="G26" s="20"/>
      <c r="H26" s="20"/>
      <c r="J26" s="20"/>
      <c r="K26" s="44"/>
      <c r="L26" s="44"/>
      <c r="M26" s="44"/>
    </row>
    <row r="27" spans="1:17" ht="18" customHeight="1" x14ac:dyDescent="0.2">
      <c r="A27" s="45"/>
      <c r="B27" s="45"/>
      <c r="C27" s="45"/>
      <c r="D27" s="44"/>
      <c r="F27" s="46"/>
      <c r="G27" s="46"/>
      <c r="H27" s="46"/>
      <c r="I27" s="46"/>
      <c r="J27" s="44"/>
      <c r="K27" s="44"/>
      <c r="L27" s="44"/>
      <c r="M27" s="44"/>
    </row>
    <row r="28" spans="1:17" ht="35.25" customHeight="1" x14ac:dyDescent="0.2">
      <c r="A28" s="111" t="str">
        <f>reserviert!I33</f>
        <v>Per informazioni ulteriori sulle misure da adottare "M" e gli esami preventivi dell'udito "Aud" vedi:</v>
      </c>
      <c r="B28" s="112"/>
      <c r="C28" s="112"/>
      <c r="D28" s="113"/>
      <c r="K28" s="44"/>
      <c r="L28" s="44"/>
      <c r="M28" s="44"/>
    </row>
    <row r="29" spans="1:17" ht="18" customHeight="1" x14ac:dyDescent="0.2">
      <c r="A29" s="98" t="s">
        <v>285</v>
      </c>
      <c r="E29" s="46"/>
      <c r="K29" s="44"/>
      <c r="L29" s="44"/>
      <c r="M29" s="44"/>
      <c r="N29" s="44"/>
      <c r="O29" s="44"/>
      <c r="P29" s="44"/>
      <c r="Q29" s="44"/>
    </row>
  </sheetData>
  <sheetProtection sheet="1" objects="1" scenarios="1"/>
  <mergeCells count="9">
    <mergeCell ref="A28:D28"/>
    <mergeCell ref="B3:D3"/>
    <mergeCell ref="B4:D4"/>
    <mergeCell ref="B5:D5"/>
    <mergeCell ref="B10:D10"/>
    <mergeCell ref="B7:D7"/>
    <mergeCell ref="B8:D8"/>
    <mergeCell ref="B6:D6"/>
    <mergeCell ref="B9:D9"/>
  </mergeCells>
  <phoneticPr fontId="0" type="noConversion"/>
  <conditionalFormatting sqref="H23:H24">
    <cfRule type="cellIs" dxfId="8" priority="1" stopIfTrue="1" operator="greaterThan">
      <formula>1</formula>
    </cfRule>
  </conditionalFormatting>
  <conditionalFormatting sqref="G23">
    <cfRule type="cellIs" dxfId="7" priority="2" stopIfTrue="1" operator="greaterThan">
      <formula>#REF!</formula>
    </cfRule>
  </conditionalFormatting>
  <hyperlinks>
    <hyperlink ref="A29" r:id="rId1" xr:uid="{D33DF155-5B57-41D3-A499-4ECFC73D623C}"/>
  </hyperlinks>
  <pageMargins left="0.78740157480314965" right="0.78740157480314965" top="0.98425196850393704" bottom="0.98425196850393704" header="0.51181102362204722" footer="0.51181102362204722"/>
  <pageSetup paperSize="9" scale="91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">
    <pageSetUpPr fitToPage="1"/>
  </sheetPr>
  <dimension ref="A1:R30"/>
  <sheetViews>
    <sheetView zoomScaleNormal="100" workbookViewId="0">
      <selection activeCell="A30" sqref="A30"/>
    </sheetView>
  </sheetViews>
  <sheetFormatPr baseColWidth="10" defaultColWidth="9.375" defaultRowHeight="18" customHeight="1" x14ac:dyDescent="0.2"/>
  <cols>
    <col min="1" max="1" width="41.75" style="20" customWidth="1"/>
    <col min="2" max="2" width="9.375" style="21" customWidth="1"/>
    <col min="3" max="3" width="20.75" style="21" customWidth="1"/>
    <col min="4" max="4" width="16.125" style="38" customWidth="1"/>
    <col min="5" max="5" width="13.375" style="20" bestFit="1" customWidth="1"/>
    <col min="6" max="6" width="2.5" style="22" customWidth="1"/>
    <col min="7" max="7" width="9.5" style="22" customWidth="1"/>
    <col min="8" max="8" width="9.625" style="22" customWidth="1"/>
    <col min="9" max="9" width="8.625" style="22" bestFit="1" customWidth="1"/>
    <col min="10" max="10" width="8.625" style="20" bestFit="1" customWidth="1"/>
    <col min="11" max="11" width="10.5" style="22" customWidth="1"/>
    <col min="12" max="15" width="9.25" style="20" customWidth="1"/>
    <col min="16" max="16384" width="9.375" style="20"/>
  </cols>
  <sheetData>
    <row r="1" spans="1:16" s="17" customFormat="1" ht="20.25" x14ac:dyDescent="0.2">
      <c r="A1" s="18" t="str">
        <f>reserviert!I2</f>
        <v>Valutazione dell'esposizione al rumore</v>
      </c>
      <c r="B1" s="16"/>
      <c r="C1" s="16"/>
      <c r="D1" s="56"/>
      <c r="F1" s="18"/>
      <c r="L1" s="19"/>
      <c r="M1" s="19"/>
      <c r="N1" s="19"/>
      <c r="O1" s="19"/>
    </row>
    <row r="2" spans="1:16" ht="18" customHeight="1" x14ac:dyDescent="0.2">
      <c r="L2" s="19"/>
      <c r="M2" s="19"/>
      <c r="N2" s="19"/>
      <c r="O2" s="19"/>
    </row>
    <row r="3" spans="1:16" ht="18" customHeight="1" x14ac:dyDescent="0.2">
      <c r="A3" s="22" t="str">
        <f>reserviert!I3</f>
        <v>Impresa:</v>
      </c>
      <c r="B3" s="114"/>
      <c r="C3" s="114"/>
      <c r="D3" s="114"/>
      <c r="E3" s="114"/>
      <c r="G3" s="47" t="str">
        <f>reserviert!I29</f>
        <v>Conversione temporale</v>
      </c>
      <c r="H3" s="48"/>
      <c r="I3" s="24"/>
      <c r="J3" s="19"/>
      <c r="K3" s="24"/>
      <c r="L3" s="19"/>
      <c r="M3" s="19"/>
      <c r="N3" s="19"/>
      <c r="O3" s="19"/>
    </row>
    <row r="4" spans="1:16" ht="18" customHeight="1" x14ac:dyDescent="0.2">
      <c r="A4" s="22" t="str">
        <f>reserviert!I4</f>
        <v>Reparto:</v>
      </c>
      <c r="B4" s="114"/>
      <c r="C4" s="114"/>
      <c r="D4" s="114"/>
      <c r="E4" s="114"/>
      <c r="G4" s="49" t="s">
        <v>81</v>
      </c>
      <c r="H4" s="49" t="s">
        <v>80</v>
      </c>
      <c r="I4" s="24"/>
      <c r="J4" s="19"/>
      <c r="K4" s="24"/>
      <c r="L4" s="19"/>
      <c r="M4" s="19"/>
      <c r="N4" s="19"/>
      <c r="O4" s="19"/>
    </row>
    <row r="5" spans="1:16" ht="18" customHeight="1" x14ac:dyDescent="0.2">
      <c r="A5" s="22" t="str">
        <f>reserviert!I5</f>
        <v>Funzione:</v>
      </c>
      <c r="B5" s="114"/>
      <c r="C5" s="114"/>
      <c r="D5" s="114"/>
      <c r="E5" s="114"/>
      <c r="G5" s="50"/>
      <c r="H5" s="51" t="str">
        <f>IF(ISNUMBER(G5),G5*24,"")</f>
        <v/>
      </c>
      <c r="I5" s="24"/>
      <c r="J5" s="19"/>
      <c r="K5" s="24"/>
      <c r="L5" s="19"/>
      <c r="M5" s="19"/>
      <c r="N5" s="19"/>
      <c r="O5" s="19"/>
    </row>
    <row r="6" spans="1:16" ht="18" customHeight="1" x14ac:dyDescent="0.2">
      <c r="B6" s="117"/>
      <c r="C6" s="117"/>
      <c r="D6" s="117"/>
      <c r="E6" s="117"/>
      <c r="G6" s="26"/>
      <c r="H6" s="25"/>
      <c r="I6" s="24"/>
      <c r="J6" s="19"/>
      <c r="K6" s="24"/>
      <c r="L6" s="19"/>
      <c r="M6" s="19"/>
      <c r="N6" s="19"/>
      <c r="O6" s="19"/>
    </row>
    <row r="7" spans="1:16" ht="18" customHeight="1" x14ac:dyDescent="0.2">
      <c r="A7" s="22" t="str">
        <f>reserviert!I6</f>
        <v>Svolta da:</v>
      </c>
      <c r="B7" s="116"/>
      <c r="C7" s="116"/>
      <c r="D7" s="116"/>
      <c r="E7" s="116"/>
      <c r="G7" s="26"/>
      <c r="H7" s="25"/>
      <c r="I7" s="24"/>
      <c r="J7" s="19"/>
      <c r="K7" s="24"/>
      <c r="L7" s="19"/>
      <c r="M7" s="19"/>
      <c r="N7" s="19"/>
      <c r="O7" s="19"/>
    </row>
    <row r="8" spans="1:16" ht="18" customHeight="1" x14ac:dyDescent="0.2">
      <c r="A8" s="46" t="str">
        <f>reserviert!I7</f>
        <v>Fonometro / base di dati:</v>
      </c>
      <c r="B8" s="116"/>
      <c r="C8" s="116"/>
      <c r="D8" s="116"/>
      <c r="E8" s="116"/>
      <c r="G8" s="26"/>
      <c r="H8" s="25"/>
      <c r="I8" s="24"/>
      <c r="J8" s="19"/>
      <c r="K8" s="24"/>
      <c r="L8" s="19"/>
      <c r="M8" s="19"/>
      <c r="N8" s="19"/>
      <c r="O8" s="19"/>
    </row>
    <row r="9" spans="1:16" ht="18" customHeight="1" x14ac:dyDescent="0.2">
      <c r="A9" s="46"/>
      <c r="B9" s="116"/>
      <c r="C9" s="116"/>
      <c r="D9" s="116"/>
      <c r="E9" s="116"/>
      <c r="G9" s="26"/>
      <c r="H9" s="25"/>
      <c r="I9" s="24"/>
      <c r="J9" s="19"/>
      <c r="K9" s="24"/>
      <c r="L9" s="19"/>
      <c r="M9" s="19"/>
      <c r="N9" s="19"/>
      <c r="O9" s="19"/>
    </row>
    <row r="10" spans="1:16" ht="18" customHeight="1" x14ac:dyDescent="0.2">
      <c r="G10" s="30" t="str">
        <f>reserviert!I30</f>
        <v>Calcolo</v>
      </c>
      <c r="H10" s="25"/>
      <c r="I10" s="25"/>
      <c r="J10" s="19"/>
      <c r="K10" s="25"/>
      <c r="L10" s="19"/>
      <c r="M10" s="19"/>
      <c r="N10" s="19"/>
      <c r="O10" s="19"/>
    </row>
    <row r="11" spans="1:16" ht="18" customHeight="1" x14ac:dyDescent="0.2">
      <c r="A11" s="31" t="str">
        <f>reserviert!I10</f>
        <v>Attività</v>
      </c>
      <c r="B11" s="32" t="s">
        <v>18</v>
      </c>
      <c r="C11" s="33" t="str">
        <f>reserviert!I11</f>
        <v>Tempo di esposizione</v>
      </c>
      <c r="D11" s="33" t="str">
        <f>reserviert!I12</f>
        <v>Durata giorni l'anno</v>
      </c>
      <c r="E11" s="33" t="str">
        <f>reserviert!I13</f>
        <v>Quota-parte</v>
      </c>
      <c r="F11" s="38"/>
      <c r="G11" s="34" t="s">
        <v>4</v>
      </c>
      <c r="H11" s="34" t="s">
        <v>19</v>
      </c>
      <c r="I11" s="19" t="s">
        <v>6</v>
      </c>
      <c r="J11" s="19" t="s">
        <v>7</v>
      </c>
      <c r="K11" s="34" t="s">
        <v>5</v>
      </c>
      <c r="L11" s="34" t="s">
        <v>5</v>
      </c>
      <c r="M11" s="34" t="s">
        <v>20</v>
      </c>
      <c r="N11" s="19" t="s">
        <v>8</v>
      </c>
      <c r="O11" s="19" t="s">
        <v>9</v>
      </c>
      <c r="P11" s="20" t="s">
        <v>87</v>
      </c>
    </row>
    <row r="12" spans="1:16" ht="18" customHeight="1" x14ac:dyDescent="0.2">
      <c r="A12" s="35" t="s">
        <v>3</v>
      </c>
      <c r="B12" s="35" t="s">
        <v>1</v>
      </c>
      <c r="C12" s="35" t="str">
        <f>reserviert!I27</f>
        <v>h.xx/giorno</v>
      </c>
      <c r="D12" s="57" t="str">
        <f>reserviert!I28</f>
        <v>giorni/anno</v>
      </c>
      <c r="E12" s="35" t="s">
        <v>3</v>
      </c>
      <c r="F12" s="38"/>
      <c r="G12" s="34" t="s">
        <v>0</v>
      </c>
      <c r="H12" s="34" t="s">
        <v>1</v>
      </c>
      <c r="I12" s="36" t="s">
        <v>3</v>
      </c>
      <c r="J12" s="36" t="s">
        <v>3</v>
      </c>
      <c r="K12" s="34" t="s">
        <v>10</v>
      </c>
      <c r="L12" s="34" t="s">
        <v>0</v>
      </c>
      <c r="M12" s="34" t="s">
        <v>1</v>
      </c>
      <c r="N12" s="36" t="s">
        <v>3</v>
      </c>
      <c r="O12" s="36" t="s">
        <v>3</v>
      </c>
      <c r="P12" s="20" t="s">
        <v>0</v>
      </c>
    </row>
    <row r="13" spans="1:16" ht="18" customHeight="1" x14ac:dyDescent="0.2">
      <c r="A13" s="27"/>
      <c r="B13" s="29"/>
      <c r="C13" s="58"/>
      <c r="D13" s="58"/>
      <c r="E13" s="37" t="str">
        <f t="shared" ref="E13:E22" si="0">IF($O$13&gt;0,REPT("|",ROUND(N13/$O$13*20,0)),"")</f>
        <v/>
      </c>
      <c r="F13" s="41"/>
      <c r="G13" s="55" t="str">
        <f t="shared" ref="G13:G22" si="1">IF(ISNUMBER(C13),C13/Tagesstunden,"-")</f>
        <v>-</v>
      </c>
      <c r="H13" s="39" t="str">
        <f t="shared" ref="H13:H22" si="2">IF(I13,10*LOG10(I13),"-")</f>
        <v>-</v>
      </c>
      <c r="I13" s="24">
        <f t="shared" ref="I13:I22" si="3">IF(B13,C13/Tagesstunden*10^(0.1*B13),0)</f>
        <v>0</v>
      </c>
      <c r="J13" s="24">
        <f>SUM(I13:I22)</f>
        <v>0</v>
      </c>
      <c r="K13" s="59" t="str">
        <f t="shared" ref="K13:K22" si="4">IF(COUNT(C13,D13)=2,D13*C13,"-")</f>
        <v>-</v>
      </c>
      <c r="L13" s="55" t="str">
        <f t="shared" ref="L13:L22" si="5">IF(COUNT(C13,D13)=2,C13*D13/Jahresstunden,"-")</f>
        <v>-</v>
      </c>
      <c r="M13" s="39" t="str">
        <f t="shared" ref="M13:M22" si="6">IF(N13,10*LOG10(N13),"-")</f>
        <v>-</v>
      </c>
      <c r="N13" s="24">
        <f t="shared" ref="N13:N22" si="7">IF(ISNUMBER(K13),K13/Jahresstunden*10^(0.1*B13),0)</f>
        <v>0</v>
      </c>
      <c r="O13" s="24">
        <f>SUM(N13:N22)</f>
        <v>0</v>
      </c>
      <c r="P13" s="60">
        <f>SUM(L13:L22)</f>
        <v>0</v>
      </c>
    </row>
    <row r="14" spans="1:16" ht="18" customHeight="1" x14ac:dyDescent="0.2">
      <c r="A14" s="27"/>
      <c r="B14" s="29"/>
      <c r="C14" s="58"/>
      <c r="D14" s="58"/>
      <c r="E14" s="37" t="str">
        <f t="shared" si="0"/>
        <v/>
      </c>
      <c r="F14" s="41"/>
      <c r="G14" s="55" t="str">
        <f t="shared" si="1"/>
        <v>-</v>
      </c>
      <c r="H14" s="39" t="str">
        <f t="shared" si="2"/>
        <v>-</v>
      </c>
      <c r="I14" s="24">
        <f t="shared" si="3"/>
        <v>0</v>
      </c>
      <c r="J14" s="24"/>
      <c r="K14" s="59" t="str">
        <f t="shared" si="4"/>
        <v>-</v>
      </c>
      <c r="L14" s="55" t="str">
        <f t="shared" si="5"/>
        <v>-</v>
      </c>
      <c r="M14" s="39" t="str">
        <f t="shared" si="6"/>
        <v>-</v>
      </c>
      <c r="N14" s="24">
        <f t="shared" si="7"/>
        <v>0</v>
      </c>
      <c r="O14" s="24"/>
    </row>
    <row r="15" spans="1:16" ht="18" customHeight="1" x14ac:dyDescent="0.2">
      <c r="A15" s="27"/>
      <c r="B15" s="29"/>
      <c r="C15" s="58"/>
      <c r="D15" s="58"/>
      <c r="E15" s="37" t="str">
        <f t="shared" si="0"/>
        <v/>
      </c>
      <c r="F15" s="41"/>
      <c r="G15" s="55" t="str">
        <f t="shared" si="1"/>
        <v>-</v>
      </c>
      <c r="H15" s="39" t="str">
        <f t="shared" si="2"/>
        <v>-</v>
      </c>
      <c r="I15" s="24">
        <f t="shared" si="3"/>
        <v>0</v>
      </c>
      <c r="J15" s="19"/>
      <c r="K15" s="59" t="str">
        <f t="shared" si="4"/>
        <v>-</v>
      </c>
      <c r="L15" s="55" t="str">
        <f t="shared" si="5"/>
        <v>-</v>
      </c>
      <c r="M15" s="39" t="str">
        <f t="shared" si="6"/>
        <v>-</v>
      </c>
      <c r="N15" s="24">
        <f t="shared" si="7"/>
        <v>0</v>
      </c>
      <c r="O15" s="19"/>
    </row>
    <row r="16" spans="1:16" ht="18" customHeight="1" x14ac:dyDescent="0.2">
      <c r="A16" s="27"/>
      <c r="B16" s="29"/>
      <c r="C16" s="58"/>
      <c r="D16" s="58"/>
      <c r="E16" s="37" t="str">
        <f t="shared" si="0"/>
        <v/>
      </c>
      <c r="F16" s="41"/>
      <c r="G16" s="55" t="str">
        <f t="shared" si="1"/>
        <v>-</v>
      </c>
      <c r="H16" s="39" t="str">
        <f t="shared" si="2"/>
        <v>-</v>
      </c>
      <c r="I16" s="24">
        <f t="shared" si="3"/>
        <v>0</v>
      </c>
      <c r="J16" s="19"/>
      <c r="K16" s="59" t="str">
        <f t="shared" si="4"/>
        <v>-</v>
      </c>
      <c r="L16" s="55" t="str">
        <f t="shared" si="5"/>
        <v>-</v>
      </c>
      <c r="M16" s="39" t="str">
        <f t="shared" si="6"/>
        <v>-</v>
      </c>
      <c r="N16" s="24">
        <f t="shared" si="7"/>
        <v>0</v>
      </c>
      <c r="O16" s="19"/>
    </row>
    <row r="17" spans="1:18" ht="18" customHeight="1" x14ac:dyDescent="0.2">
      <c r="A17" s="27"/>
      <c r="B17" s="29"/>
      <c r="C17" s="58"/>
      <c r="D17" s="58"/>
      <c r="E17" s="37" t="str">
        <f t="shared" si="0"/>
        <v/>
      </c>
      <c r="F17" s="41"/>
      <c r="G17" s="55" t="str">
        <f t="shared" si="1"/>
        <v>-</v>
      </c>
      <c r="H17" s="39" t="str">
        <f t="shared" si="2"/>
        <v>-</v>
      </c>
      <c r="I17" s="24">
        <f t="shared" si="3"/>
        <v>0</v>
      </c>
      <c r="J17" s="19"/>
      <c r="K17" s="59" t="str">
        <f t="shared" si="4"/>
        <v>-</v>
      </c>
      <c r="L17" s="55" t="str">
        <f t="shared" si="5"/>
        <v>-</v>
      </c>
      <c r="M17" s="39" t="str">
        <f t="shared" si="6"/>
        <v>-</v>
      </c>
      <c r="N17" s="24">
        <f t="shared" si="7"/>
        <v>0</v>
      </c>
      <c r="O17" s="19"/>
    </row>
    <row r="18" spans="1:18" ht="18" customHeight="1" x14ac:dyDescent="0.2">
      <c r="A18" s="27"/>
      <c r="B18" s="29"/>
      <c r="C18" s="58"/>
      <c r="D18" s="58"/>
      <c r="E18" s="37" t="str">
        <f t="shared" si="0"/>
        <v/>
      </c>
      <c r="F18" s="41"/>
      <c r="G18" s="55" t="str">
        <f t="shared" si="1"/>
        <v>-</v>
      </c>
      <c r="H18" s="39" t="str">
        <f t="shared" si="2"/>
        <v>-</v>
      </c>
      <c r="I18" s="24">
        <f t="shared" si="3"/>
        <v>0</v>
      </c>
      <c r="J18" s="24"/>
      <c r="K18" s="59" t="str">
        <f t="shared" si="4"/>
        <v>-</v>
      </c>
      <c r="L18" s="55" t="str">
        <f t="shared" si="5"/>
        <v>-</v>
      </c>
      <c r="M18" s="39" t="str">
        <f t="shared" si="6"/>
        <v>-</v>
      </c>
      <c r="N18" s="24">
        <f t="shared" si="7"/>
        <v>0</v>
      </c>
      <c r="O18" s="24"/>
    </row>
    <row r="19" spans="1:18" ht="18" customHeight="1" x14ac:dyDescent="0.2">
      <c r="A19" s="27"/>
      <c r="B19" s="29"/>
      <c r="C19" s="58"/>
      <c r="D19" s="58"/>
      <c r="E19" s="37" t="str">
        <f t="shared" si="0"/>
        <v/>
      </c>
      <c r="F19" s="41"/>
      <c r="G19" s="55" t="str">
        <f t="shared" si="1"/>
        <v>-</v>
      </c>
      <c r="H19" s="39" t="str">
        <f t="shared" si="2"/>
        <v>-</v>
      </c>
      <c r="I19" s="24">
        <f t="shared" si="3"/>
        <v>0</v>
      </c>
      <c r="J19" s="24"/>
      <c r="K19" s="59" t="str">
        <f t="shared" si="4"/>
        <v>-</v>
      </c>
      <c r="L19" s="55" t="str">
        <f t="shared" si="5"/>
        <v>-</v>
      </c>
      <c r="M19" s="39" t="str">
        <f t="shared" si="6"/>
        <v>-</v>
      </c>
      <c r="N19" s="24">
        <f t="shared" si="7"/>
        <v>0</v>
      </c>
      <c r="O19" s="19"/>
    </row>
    <row r="20" spans="1:18" ht="18" customHeight="1" x14ac:dyDescent="0.2">
      <c r="A20" s="27"/>
      <c r="B20" s="29"/>
      <c r="C20" s="58"/>
      <c r="D20" s="58"/>
      <c r="E20" s="37" t="str">
        <f t="shared" si="0"/>
        <v/>
      </c>
      <c r="F20" s="41"/>
      <c r="G20" s="55" t="str">
        <f t="shared" si="1"/>
        <v>-</v>
      </c>
      <c r="H20" s="39" t="str">
        <f t="shared" si="2"/>
        <v>-</v>
      </c>
      <c r="I20" s="24">
        <f t="shared" si="3"/>
        <v>0</v>
      </c>
      <c r="J20" s="24"/>
      <c r="K20" s="59" t="str">
        <f t="shared" si="4"/>
        <v>-</v>
      </c>
      <c r="L20" s="55" t="str">
        <f t="shared" si="5"/>
        <v>-</v>
      </c>
      <c r="M20" s="39" t="str">
        <f t="shared" si="6"/>
        <v>-</v>
      </c>
      <c r="N20" s="24">
        <f t="shared" si="7"/>
        <v>0</v>
      </c>
      <c r="O20" s="19"/>
    </row>
    <row r="21" spans="1:18" ht="18" customHeight="1" x14ac:dyDescent="0.2">
      <c r="A21" s="27"/>
      <c r="B21" s="29"/>
      <c r="C21" s="58"/>
      <c r="D21" s="58"/>
      <c r="E21" s="37" t="str">
        <f t="shared" si="0"/>
        <v/>
      </c>
      <c r="F21" s="41"/>
      <c r="G21" s="55" t="str">
        <f t="shared" si="1"/>
        <v>-</v>
      </c>
      <c r="H21" s="39" t="str">
        <f t="shared" si="2"/>
        <v>-</v>
      </c>
      <c r="I21" s="24">
        <f t="shared" si="3"/>
        <v>0</v>
      </c>
      <c r="J21" s="24"/>
      <c r="K21" s="59" t="str">
        <f t="shared" si="4"/>
        <v>-</v>
      </c>
      <c r="L21" s="55" t="str">
        <f t="shared" si="5"/>
        <v>-</v>
      </c>
      <c r="M21" s="39" t="str">
        <f t="shared" si="6"/>
        <v>-</v>
      </c>
      <c r="N21" s="24">
        <f t="shared" si="7"/>
        <v>0</v>
      </c>
      <c r="O21" s="19"/>
    </row>
    <row r="22" spans="1:18" ht="18" customHeight="1" x14ac:dyDescent="0.2">
      <c r="A22" s="27"/>
      <c r="B22" s="29"/>
      <c r="C22" s="58"/>
      <c r="D22" s="58"/>
      <c r="E22" s="37" t="str">
        <f t="shared" si="0"/>
        <v/>
      </c>
      <c r="F22" s="41"/>
      <c r="G22" s="55" t="str">
        <f t="shared" si="1"/>
        <v>-</v>
      </c>
      <c r="H22" s="39" t="str">
        <f t="shared" si="2"/>
        <v>-</v>
      </c>
      <c r="I22" s="24">
        <f t="shared" si="3"/>
        <v>0</v>
      </c>
      <c r="J22" s="24"/>
      <c r="K22" s="59" t="str">
        <f t="shared" si="4"/>
        <v>-</v>
      </c>
      <c r="L22" s="55" t="str">
        <f t="shared" si="5"/>
        <v>-</v>
      </c>
      <c r="M22" s="39" t="str">
        <f t="shared" si="6"/>
        <v>-</v>
      </c>
      <c r="N22" s="24">
        <f t="shared" si="7"/>
        <v>0</v>
      </c>
      <c r="O22" s="24"/>
    </row>
    <row r="23" spans="1:18" ht="18" customHeight="1" x14ac:dyDescent="0.2">
      <c r="B23" s="20"/>
      <c r="C23" s="20"/>
      <c r="D23" s="43"/>
      <c r="F23" s="20"/>
      <c r="G23" s="20"/>
      <c r="H23" s="42"/>
      <c r="I23" s="43"/>
      <c r="K23" s="20"/>
      <c r="L23" s="44"/>
      <c r="M23" s="44"/>
      <c r="N23" s="44"/>
    </row>
    <row r="24" spans="1:18" ht="18" customHeight="1" x14ac:dyDescent="0.2">
      <c r="A24" s="31" t="str">
        <f>reserviert!I18</f>
        <v>Livello di esposizione giornaliera al rumore:</v>
      </c>
      <c r="B24" s="32" t="s">
        <v>170</v>
      </c>
      <c r="C24" s="65" t="str">
        <f>IF(Tagessumme_delog,ROUND(10*LOG10(Tagessumme_delog),0),"")</f>
        <v/>
      </c>
      <c r="D24" s="33" t="s">
        <v>1</v>
      </c>
      <c r="H24" s="20"/>
      <c r="I24" s="43"/>
      <c r="K24" s="20"/>
      <c r="L24" s="44"/>
      <c r="M24" s="44"/>
      <c r="N24" s="44"/>
    </row>
    <row r="25" spans="1:18" ht="18" customHeight="1" x14ac:dyDescent="0.2">
      <c r="A25" s="31" t="str">
        <f>reserviert!I19</f>
        <v>Livello di esposizione annuale al rumore:</v>
      </c>
      <c r="B25" s="32" t="s">
        <v>171</v>
      </c>
      <c r="C25" s="65" t="str">
        <f>IF(Jahressumme_delog,ROUND(10*LOG10(Jahressumme_delog),0),"")</f>
        <v/>
      </c>
      <c r="D25" s="33" t="s">
        <v>1</v>
      </c>
      <c r="H25" s="20"/>
      <c r="I25" s="20"/>
      <c r="K25" s="20"/>
      <c r="L25" s="44"/>
      <c r="M25" s="44"/>
      <c r="N25" s="44"/>
    </row>
    <row r="26" spans="1:18" ht="18" customHeight="1" x14ac:dyDescent="0.2">
      <c r="A26" s="31" t="str">
        <f>reserviert!I20</f>
        <v>Misure necessarie:</v>
      </c>
      <c r="B26" s="32" t="s">
        <v>172</v>
      </c>
      <c r="C26" s="32" t="str">
        <f>IF(COUNT(C24:C25)=2,IF(C25&gt;=85,"M2",IF(C24&gt;=85,"M1","-")),"")</f>
        <v/>
      </c>
      <c r="D26" s="33"/>
      <c r="H26" s="20"/>
      <c r="I26" s="20"/>
      <c r="K26" s="20"/>
      <c r="L26" s="44"/>
      <c r="M26" s="44"/>
      <c r="N26" s="44"/>
    </row>
    <row r="27" spans="1:18" ht="18" customHeight="1" x14ac:dyDescent="0.2">
      <c r="A27" s="31" t="str">
        <f>reserviert!I21</f>
        <v>Esame dell'udito:</v>
      </c>
      <c r="B27" s="32" t="s">
        <v>173</v>
      </c>
      <c r="C27" s="32" t="str">
        <f>IF(ISNUMBER(C25),IF(C25&gt;=85,"A","-"),"")</f>
        <v/>
      </c>
      <c r="D27" s="33"/>
      <c r="H27" s="20"/>
      <c r="I27" s="20"/>
      <c r="K27" s="20"/>
      <c r="L27" s="44"/>
      <c r="M27" s="44"/>
      <c r="N27" s="44"/>
    </row>
    <row r="28" spans="1:18" ht="18" customHeight="1" x14ac:dyDescent="0.2">
      <c r="A28" s="45"/>
      <c r="B28" s="45"/>
      <c r="C28" s="45"/>
      <c r="D28" s="61"/>
      <c r="E28" s="44"/>
      <c r="F28" s="46"/>
      <c r="G28" s="46"/>
      <c r="H28" s="46"/>
      <c r="I28" s="46"/>
      <c r="J28" s="46"/>
      <c r="K28" s="44"/>
      <c r="L28" s="44"/>
      <c r="M28" s="44"/>
      <c r="N28" s="44"/>
      <c r="O28" s="44"/>
      <c r="P28" s="44"/>
      <c r="Q28" s="44"/>
      <c r="R28" s="44"/>
    </row>
    <row r="29" spans="1:18" ht="36" customHeight="1" x14ac:dyDescent="0.2">
      <c r="A29" s="111" t="str">
        <f>reserviert!I33</f>
        <v>Per informazioni ulteriori sulle misure da adottare "M" e gli esami preventivi dell'udito "Aud" vedi:</v>
      </c>
      <c r="B29" s="112"/>
      <c r="C29" s="112"/>
      <c r="D29" s="113"/>
    </row>
    <row r="30" spans="1:18" ht="18" customHeight="1" x14ac:dyDescent="0.2">
      <c r="A30" s="98" t="s">
        <v>285</v>
      </c>
    </row>
  </sheetData>
  <sheetProtection sheet="1" objects="1" scenarios="1"/>
  <mergeCells count="8">
    <mergeCell ref="A29:D29"/>
    <mergeCell ref="B3:E3"/>
    <mergeCell ref="B4:E4"/>
    <mergeCell ref="B5:E5"/>
    <mergeCell ref="B9:E9"/>
    <mergeCell ref="B7:E7"/>
    <mergeCell ref="B8:E8"/>
    <mergeCell ref="B6:E6"/>
  </mergeCells>
  <phoneticPr fontId="0" type="noConversion"/>
  <conditionalFormatting sqref="I23:I24 D23">
    <cfRule type="cellIs" dxfId="6" priority="1" stopIfTrue="1" operator="greaterThan">
      <formula>1</formula>
    </cfRule>
  </conditionalFormatting>
  <conditionalFormatting sqref="H23">
    <cfRule type="cellIs" dxfId="5" priority="2" stopIfTrue="1" operator="greaterThan">
      <formula>$K$5</formula>
    </cfRule>
  </conditionalFormatting>
  <hyperlinks>
    <hyperlink ref="A30" r:id="rId1" xr:uid="{313A9090-19EB-45E9-A073-8D1B0CFC6704}"/>
  </hyperlinks>
  <pageMargins left="0.78740157480314965" right="0.78740157480314965" top="0.98425196850393704" bottom="0.98425196850393704" header="0.51181102362204722" footer="0.51181102362204722"/>
  <pageSetup paperSize="9" scale="77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31"/>
  <sheetViews>
    <sheetView zoomScaleNormal="100" workbookViewId="0">
      <selection activeCell="F34" sqref="F34"/>
    </sheetView>
  </sheetViews>
  <sheetFormatPr baseColWidth="10" defaultColWidth="9.375" defaultRowHeight="18" customHeight="1" x14ac:dyDescent="0.2"/>
  <cols>
    <col min="1" max="1" width="35.25" style="20" customWidth="1"/>
    <col min="2" max="2" width="13.25" style="21" customWidth="1"/>
    <col min="3" max="3" width="23" style="21" customWidth="1"/>
    <col min="4" max="4" width="15.875" style="21" customWidth="1"/>
    <col min="5" max="5" width="3.25" style="22" customWidth="1"/>
    <col min="6" max="6" width="9.625" style="22" customWidth="1"/>
    <col min="7" max="7" width="9.625" style="22" bestFit="1" customWidth="1"/>
    <col min="8" max="8" width="12.25" style="22" bestFit="1" customWidth="1"/>
    <col min="9" max="9" width="10.875" style="20" bestFit="1" customWidth="1"/>
    <col min="10" max="10" width="10.5" style="22" customWidth="1"/>
    <col min="11" max="14" width="9.25" style="20" customWidth="1"/>
    <col min="15" max="16384" width="9.375" style="20"/>
  </cols>
  <sheetData>
    <row r="1" spans="1:14" s="17" customFormat="1" ht="20.25" x14ac:dyDescent="0.2">
      <c r="A1" s="18" t="str">
        <f>reserviert!I2</f>
        <v>Valutazione dell'esposizione al rumore</v>
      </c>
      <c r="B1" s="16"/>
      <c r="C1" s="16"/>
      <c r="D1" s="16"/>
      <c r="E1" s="18"/>
      <c r="F1" s="22"/>
      <c r="K1" s="19"/>
      <c r="L1" s="19"/>
      <c r="M1" s="19"/>
      <c r="N1" s="19"/>
    </row>
    <row r="2" spans="1:14" ht="18" customHeight="1" x14ac:dyDescent="0.2">
      <c r="F2" s="20"/>
      <c r="G2" s="20"/>
      <c r="K2" s="19"/>
      <c r="L2" s="19"/>
      <c r="M2" s="19"/>
      <c r="N2" s="19"/>
    </row>
    <row r="3" spans="1:14" ht="18" customHeight="1" x14ac:dyDescent="0.2">
      <c r="A3" s="22" t="str">
        <f>reserviert!I3</f>
        <v>Impresa:</v>
      </c>
      <c r="B3" s="114"/>
      <c r="C3" s="114"/>
      <c r="D3" s="114"/>
      <c r="F3" s="44"/>
      <c r="G3" s="44"/>
      <c r="H3" s="24"/>
      <c r="I3" s="19"/>
      <c r="J3" s="24"/>
      <c r="K3" s="19"/>
      <c r="L3" s="19"/>
      <c r="M3" s="19"/>
      <c r="N3" s="19"/>
    </row>
    <row r="4" spans="1:14" ht="18" customHeight="1" x14ac:dyDescent="0.2">
      <c r="A4" s="22" t="str">
        <f>reserviert!I4</f>
        <v>Reparto:</v>
      </c>
      <c r="B4" s="114"/>
      <c r="C4" s="114"/>
      <c r="D4" s="114"/>
      <c r="F4" s="46"/>
      <c r="G4" s="92"/>
      <c r="H4" s="24"/>
      <c r="I4" s="19"/>
      <c r="J4" s="24"/>
      <c r="K4" s="19"/>
      <c r="L4" s="19"/>
      <c r="M4" s="19"/>
      <c r="N4" s="19"/>
    </row>
    <row r="5" spans="1:14" ht="18" customHeight="1" x14ac:dyDescent="0.2">
      <c r="A5" s="22" t="str">
        <f>reserviert!I5</f>
        <v>Funzione:</v>
      </c>
      <c r="B5" s="114"/>
      <c r="C5" s="114"/>
      <c r="D5" s="114"/>
      <c r="F5" s="45"/>
      <c r="G5" s="45"/>
      <c r="H5" s="20"/>
      <c r="I5" s="19"/>
      <c r="J5" s="20"/>
      <c r="K5" s="19"/>
      <c r="L5" s="19"/>
      <c r="M5" s="19"/>
      <c r="N5" s="19"/>
    </row>
    <row r="6" spans="1:14" ht="18" customHeight="1" x14ac:dyDescent="0.2">
      <c r="B6" s="117"/>
      <c r="C6" s="117"/>
      <c r="D6" s="117"/>
      <c r="F6" s="96"/>
      <c r="G6" s="93"/>
      <c r="H6" s="24"/>
      <c r="I6" s="19"/>
      <c r="J6" s="24"/>
      <c r="K6" s="19"/>
      <c r="L6" s="19"/>
      <c r="M6" s="19"/>
      <c r="N6" s="19"/>
    </row>
    <row r="7" spans="1:14" ht="18" customHeight="1" x14ac:dyDescent="0.2">
      <c r="A7" s="46" t="str">
        <f>reserviert!I6</f>
        <v>Svolta da:</v>
      </c>
      <c r="B7" s="116"/>
      <c r="C7" s="116"/>
      <c r="D7" s="116"/>
      <c r="F7" s="26"/>
      <c r="G7" s="25"/>
      <c r="H7" s="24"/>
      <c r="I7" s="19"/>
      <c r="J7" s="24"/>
      <c r="K7" s="19"/>
      <c r="L7" s="19"/>
      <c r="M7" s="19"/>
      <c r="N7" s="19"/>
    </row>
    <row r="8" spans="1:14" ht="18" customHeight="1" x14ac:dyDescent="0.2">
      <c r="A8" s="46" t="str">
        <f>reserviert!I7</f>
        <v>Fonometro / base di dati:</v>
      </c>
      <c r="B8" s="116"/>
      <c r="C8" s="116"/>
      <c r="D8" s="116"/>
      <c r="F8" s="26"/>
      <c r="G8" s="25"/>
      <c r="H8" s="24"/>
      <c r="I8" s="19"/>
      <c r="J8" s="24"/>
      <c r="K8" s="19"/>
      <c r="L8" s="19"/>
      <c r="M8" s="19"/>
      <c r="N8" s="19"/>
    </row>
    <row r="9" spans="1:14" ht="18" customHeight="1" x14ac:dyDescent="0.2">
      <c r="A9" s="46"/>
      <c r="B9" s="116"/>
      <c r="C9" s="116"/>
      <c r="D9" s="116"/>
      <c r="F9" s="28"/>
      <c r="G9" s="25"/>
      <c r="H9" s="24"/>
      <c r="I9" s="19"/>
      <c r="J9" s="24"/>
      <c r="K9" s="19"/>
      <c r="L9" s="19"/>
      <c r="M9" s="19"/>
      <c r="N9" s="19"/>
    </row>
    <row r="10" spans="1:14" ht="18" customHeight="1" x14ac:dyDescent="0.2">
      <c r="A10" s="46"/>
      <c r="B10" s="115"/>
      <c r="C10" s="115"/>
      <c r="D10" s="115"/>
      <c r="F10" s="26"/>
      <c r="G10" s="25"/>
      <c r="H10" s="24"/>
      <c r="I10" s="19"/>
      <c r="J10" s="24"/>
      <c r="K10" s="19"/>
      <c r="L10" s="19"/>
      <c r="M10" s="19"/>
      <c r="N10" s="19"/>
    </row>
    <row r="11" spans="1:14" ht="18" customHeight="1" x14ac:dyDescent="0.2">
      <c r="A11" s="22" t="str">
        <f>reserviert!I8</f>
        <v>Tempo di riferimento:</v>
      </c>
      <c r="B11" s="23" t="s">
        <v>106</v>
      </c>
      <c r="C11" s="52">
        <f>VLOOKUP(B11,reserviert!A1:B5,2,FALSE)</f>
        <v>40</v>
      </c>
      <c r="D11" s="22" t="str">
        <f>reserviert!I22</f>
        <v>ore</v>
      </c>
      <c r="E11" s="20"/>
      <c r="F11" s="20"/>
      <c r="G11" s="24"/>
      <c r="H11" s="91"/>
      <c r="I11" s="24"/>
      <c r="J11" s="19"/>
      <c r="K11" s="19"/>
      <c r="L11" s="19"/>
      <c r="M11" s="19"/>
    </row>
    <row r="12" spans="1:14" ht="18" customHeight="1" x14ac:dyDescent="0.2">
      <c r="A12" s="53"/>
      <c r="D12" s="20"/>
      <c r="F12" s="30" t="str">
        <f>reserviert!I30</f>
        <v>Calcolo</v>
      </c>
      <c r="G12" s="25"/>
      <c r="H12" s="19"/>
      <c r="I12" s="25"/>
      <c r="J12" s="19"/>
      <c r="K12" s="19"/>
      <c r="L12" s="19"/>
      <c r="M12" s="19"/>
    </row>
    <row r="13" spans="1:14" ht="18" customHeight="1" x14ac:dyDescent="0.2">
      <c r="A13" s="31" t="str">
        <f>reserviert!I10</f>
        <v>Attività</v>
      </c>
      <c r="B13" s="32" t="s">
        <v>181</v>
      </c>
      <c r="C13" s="32" t="str">
        <f>reserviert!I32</f>
        <v>Quantità d'eventi</v>
      </c>
      <c r="D13" s="33" t="str">
        <f>reserviert!I13</f>
        <v>Quota-parte</v>
      </c>
      <c r="E13" s="34"/>
      <c r="F13" s="34" t="s">
        <v>76</v>
      </c>
      <c r="G13" s="19" t="s">
        <v>57</v>
      </c>
      <c r="H13" s="19" t="s">
        <v>58</v>
      </c>
      <c r="I13" s="19"/>
      <c r="J13" s="19"/>
    </row>
    <row r="14" spans="1:14" ht="18" customHeight="1" x14ac:dyDescent="0.2">
      <c r="A14" s="35" t="s">
        <v>3</v>
      </c>
      <c r="B14" s="35" t="s">
        <v>1</v>
      </c>
      <c r="C14" s="35" t="s">
        <v>183</v>
      </c>
      <c r="D14" s="35" t="s">
        <v>3</v>
      </c>
      <c r="E14" s="34"/>
      <c r="F14" s="34" t="s">
        <v>1</v>
      </c>
      <c r="G14" s="36" t="s">
        <v>3</v>
      </c>
      <c r="H14" s="36" t="s">
        <v>3</v>
      </c>
      <c r="I14" s="34"/>
      <c r="J14" s="36"/>
    </row>
    <row r="15" spans="1:14" ht="18" customHeight="1" x14ac:dyDescent="0.2">
      <c r="A15" s="27"/>
      <c r="B15" s="29"/>
      <c r="C15" s="29"/>
      <c r="D15" s="37" t="str">
        <f>IF(G15="","",REPT("|",ROUND(G15/$H$15*20,0)))</f>
        <v/>
      </c>
      <c r="E15" s="55"/>
      <c r="F15" s="39" t="str">
        <f>IF(AND(B15&gt;0,C15&gt;0),B15+10*LOG(C15/(3600*$C$11)),"")</f>
        <v/>
      </c>
      <c r="G15" s="24" t="str">
        <f>IF(F15="","",10^(0.1*F15))</f>
        <v/>
      </c>
      <c r="H15" s="24">
        <f>SUM(G15:G24)</f>
        <v>0</v>
      </c>
      <c r="I15" s="40"/>
      <c r="J15" s="24"/>
    </row>
    <row r="16" spans="1:14" ht="18" customHeight="1" x14ac:dyDescent="0.2">
      <c r="A16" s="27"/>
      <c r="B16" s="29"/>
      <c r="C16" s="29"/>
      <c r="D16" s="37" t="str">
        <f>IF(G16="","",REPT("|",ROUND(G16/$H$15*20,0)))</f>
        <v/>
      </c>
      <c r="E16" s="55"/>
      <c r="F16" s="39" t="str">
        <f>IF(AND(B16&gt;0,C16&gt;0),B16+10*LOG(C16/(3600*$C$11)),"")</f>
        <v/>
      </c>
      <c r="G16" s="24" t="str">
        <f>IF(F16="","",10^(0.1*F16))</f>
        <v/>
      </c>
      <c r="H16" s="24"/>
      <c r="I16" s="40"/>
      <c r="J16" s="24"/>
    </row>
    <row r="17" spans="1:17" ht="18" customHeight="1" x14ac:dyDescent="0.2">
      <c r="A17" s="27"/>
      <c r="B17" s="29"/>
      <c r="C17" s="29"/>
      <c r="D17" s="37" t="str">
        <f>IF(G17="","",REPT("|",ROUND(G17/$H$15*20,0)))</f>
        <v/>
      </c>
      <c r="E17" s="55" t="str">
        <f t="shared" ref="E17:E24" si="0">IF(AND(B17&gt;0,C17&gt;0),C17/($C$11*3600),"")</f>
        <v/>
      </c>
      <c r="F17" s="39" t="str">
        <f>IF(AND(B17&gt;0,C17&gt;0),B17+10*LOG(C17/(3600*$C$11)),"")</f>
        <v/>
      </c>
      <c r="G17" s="24" t="str">
        <f>IF(F17="","",10^(0.1*F17))</f>
        <v/>
      </c>
      <c r="H17" s="20"/>
      <c r="I17" s="40"/>
      <c r="J17" s="19"/>
    </row>
    <row r="18" spans="1:17" ht="18" customHeight="1" x14ac:dyDescent="0.2">
      <c r="A18" s="27"/>
      <c r="B18" s="29"/>
      <c r="C18" s="29"/>
      <c r="D18" s="37" t="str">
        <f>IF(G18="","",REPT("|",ROUND(G18/$H$15*20,0)))</f>
        <v/>
      </c>
      <c r="E18" s="55" t="str">
        <f t="shared" si="0"/>
        <v/>
      </c>
      <c r="F18" s="39" t="str">
        <f t="shared" ref="F18:F24" si="1">IF(AND(B18&gt;0,C18&gt;0),B18+10*LOG(C18/(3600*$C$11)),"")</f>
        <v/>
      </c>
      <c r="G18" s="24" t="str">
        <f t="shared" ref="G18:G24" si="2">IF(F18="","",10^(0.1*F18))</f>
        <v/>
      </c>
      <c r="H18" s="20"/>
      <c r="I18" s="40"/>
      <c r="J18" s="19"/>
    </row>
    <row r="19" spans="1:17" ht="18" customHeight="1" x14ac:dyDescent="0.2">
      <c r="A19" s="27"/>
      <c r="B19" s="29"/>
      <c r="C19" s="29"/>
      <c r="D19" s="37" t="str">
        <f t="shared" ref="D19:D24" si="3">IF(G19="","",REPT("|",ROUND(G19/$H$15*20,0)))</f>
        <v/>
      </c>
      <c r="E19" s="55" t="str">
        <f t="shared" si="0"/>
        <v/>
      </c>
      <c r="F19" s="39" t="str">
        <f t="shared" si="1"/>
        <v/>
      </c>
      <c r="G19" s="24" t="str">
        <f t="shared" si="2"/>
        <v/>
      </c>
      <c r="H19" s="20"/>
      <c r="I19" s="40"/>
      <c r="J19" s="19"/>
    </row>
    <row r="20" spans="1:17" ht="18" customHeight="1" x14ac:dyDescent="0.2">
      <c r="A20" s="27"/>
      <c r="B20" s="29"/>
      <c r="C20" s="29"/>
      <c r="D20" s="37" t="str">
        <f t="shared" si="3"/>
        <v/>
      </c>
      <c r="E20" s="55" t="str">
        <f t="shared" si="0"/>
        <v/>
      </c>
      <c r="F20" s="39" t="str">
        <f t="shared" si="1"/>
        <v/>
      </c>
      <c r="G20" s="24" t="str">
        <f t="shared" si="2"/>
        <v/>
      </c>
      <c r="H20" s="24"/>
      <c r="I20" s="40"/>
      <c r="J20" s="24"/>
    </row>
    <row r="21" spans="1:17" ht="18" customHeight="1" x14ac:dyDescent="0.2">
      <c r="A21" s="27"/>
      <c r="B21" s="29"/>
      <c r="C21" s="29"/>
      <c r="D21" s="37" t="str">
        <f t="shared" si="3"/>
        <v/>
      </c>
      <c r="E21" s="55" t="str">
        <f t="shared" si="0"/>
        <v/>
      </c>
      <c r="F21" s="39" t="str">
        <f t="shared" si="1"/>
        <v/>
      </c>
      <c r="G21" s="24" t="str">
        <f t="shared" si="2"/>
        <v/>
      </c>
      <c r="H21" s="24"/>
      <c r="I21" s="40"/>
      <c r="J21" s="19"/>
    </row>
    <row r="22" spans="1:17" ht="18" customHeight="1" x14ac:dyDescent="0.2">
      <c r="A22" s="27"/>
      <c r="B22" s="29"/>
      <c r="C22" s="29"/>
      <c r="D22" s="37" t="str">
        <f t="shared" si="3"/>
        <v/>
      </c>
      <c r="E22" s="55" t="str">
        <f t="shared" si="0"/>
        <v/>
      </c>
      <c r="F22" s="39" t="str">
        <f t="shared" si="1"/>
        <v/>
      </c>
      <c r="G22" s="24" t="str">
        <f t="shared" si="2"/>
        <v/>
      </c>
      <c r="H22" s="24"/>
      <c r="I22" s="40"/>
      <c r="J22" s="19"/>
    </row>
    <row r="23" spans="1:17" ht="18" customHeight="1" x14ac:dyDescent="0.2">
      <c r="A23" s="27"/>
      <c r="B23" s="29"/>
      <c r="C23" s="29"/>
      <c r="D23" s="37" t="str">
        <f t="shared" si="3"/>
        <v/>
      </c>
      <c r="E23" s="55" t="str">
        <f t="shared" si="0"/>
        <v/>
      </c>
      <c r="F23" s="39" t="str">
        <f t="shared" si="1"/>
        <v/>
      </c>
      <c r="G23" s="24" t="str">
        <f t="shared" si="2"/>
        <v/>
      </c>
      <c r="H23" s="24"/>
      <c r="I23" s="40"/>
      <c r="J23" s="19"/>
    </row>
    <row r="24" spans="1:17" ht="18" customHeight="1" x14ac:dyDescent="0.2">
      <c r="A24" s="27"/>
      <c r="B24" s="29"/>
      <c r="C24" s="29"/>
      <c r="D24" s="37" t="str">
        <f t="shared" si="3"/>
        <v/>
      </c>
      <c r="E24" s="55" t="str">
        <f t="shared" si="0"/>
        <v/>
      </c>
      <c r="F24" s="39" t="str">
        <f t="shared" si="1"/>
        <v/>
      </c>
      <c r="G24" s="24" t="str">
        <f t="shared" si="2"/>
        <v/>
      </c>
      <c r="H24" s="24"/>
      <c r="I24" s="40"/>
      <c r="J24" s="24"/>
    </row>
    <row r="25" spans="1:17" ht="18" customHeight="1" x14ac:dyDescent="0.2">
      <c r="B25" s="20"/>
      <c r="C25" s="20"/>
      <c r="D25" s="20"/>
      <c r="E25" s="20"/>
      <c r="F25" s="20"/>
      <c r="G25" s="42"/>
      <c r="H25" s="43"/>
      <c r="J25" s="20"/>
      <c r="K25" s="44"/>
      <c r="L25" s="44"/>
      <c r="M25" s="44"/>
    </row>
    <row r="26" spans="1:17" ht="18" customHeight="1" x14ac:dyDescent="0.2">
      <c r="A26" s="31" t="str">
        <f>reserviert!I17</f>
        <v>Livello di esposizione al rumore:</v>
      </c>
      <c r="B26" s="32" t="s">
        <v>174</v>
      </c>
      <c r="C26" s="65" t="str">
        <f>IF(Tagessumme_delog,ROUND(10*LOG10(Tagessumme_delog),0),"")</f>
        <v/>
      </c>
      <c r="D26" s="33" t="s">
        <v>1</v>
      </c>
      <c r="F26" s="20"/>
      <c r="G26" s="43"/>
      <c r="H26" s="20"/>
      <c r="J26" s="44"/>
      <c r="K26" s="44"/>
      <c r="L26" s="44"/>
    </row>
    <row r="27" spans="1:17" ht="18" customHeight="1" x14ac:dyDescent="0.2">
      <c r="A27" s="31" t="str">
        <f>reserviert!I20</f>
        <v>Misure necessarie:</v>
      </c>
      <c r="B27" s="32" t="s">
        <v>172</v>
      </c>
      <c r="C27" s="32" t="str">
        <f>IF(ISNUMBER(C26),IF(ROUND(C26,0)&gt;=85,"M2","-"),"")</f>
        <v/>
      </c>
      <c r="D27" s="33"/>
      <c r="F27" s="20"/>
      <c r="G27" s="20"/>
      <c r="H27" s="20"/>
      <c r="J27" s="44"/>
      <c r="K27" s="44"/>
      <c r="L27" s="44"/>
    </row>
    <row r="28" spans="1:17" ht="18" customHeight="1" x14ac:dyDescent="0.2">
      <c r="A28" s="31" t="str">
        <f>reserviert!I21</f>
        <v>Esame dell'udito:</v>
      </c>
      <c r="B28" s="32" t="s">
        <v>173</v>
      </c>
      <c r="C28" s="32" t="str">
        <f>IF(ISNUMBER(C26),IF(ROUND(C26,0)&gt;=85,"A","-"),"")</f>
        <v/>
      </c>
      <c r="D28" s="33"/>
      <c r="F28" s="20"/>
      <c r="G28" s="20"/>
      <c r="H28" s="20"/>
      <c r="J28" s="44"/>
      <c r="K28" s="44"/>
      <c r="L28" s="44"/>
    </row>
    <row r="29" spans="1:17" ht="18" customHeight="1" x14ac:dyDescent="0.2">
      <c r="A29" s="45"/>
      <c r="B29" s="45"/>
      <c r="C29" s="45"/>
      <c r="D29" s="45"/>
      <c r="E29" s="46"/>
      <c r="F29" s="46"/>
      <c r="G29" s="46"/>
      <c r="H29" s="46"/>
      <c r="I29" s="46"/>
      <c r="J29" s="44"/>
      <c r="K29" s="44"/>
      <c r="L29" s="44"/>
      <c r="M29" s="44"/>
      <c r="N29" s="44"/>
      <c r="O29" s="44"/>
      <c r="P29" s="44"/>
      <c r="Q29" s="44"/>
    </row>
    <row r="30" spans="1:17" ht="36" customHeight="1" x14ac:dyDescent="0.2">
      <c r="A30" s="111" t="str">
        <f>reserviert!I33</f>
        <v>Per informazioni ulteriori sulle misure da adottare "M" e gli esami preventivi dell'udito "Aud" vedi:</v>
      </c>
      <c r="B30" s="112"/>
      <c r="C30" s="112"/>
      <c r="D30" s="113"/>
    </row>
    <row r="31" spans="1:17" ht="18" customHeight="1" x14ac:dyDescent="0.2">
      <c r="A31" s="98" t="s">
        <v>285</v>
      </c>
    </row>
  </sheetData>
  <sheetProtection sheet="1" objects="1" scenarios="1"/>
  <mergeCells count="9">
    <mergeCell ref="A30:D30"/>
    <mergeCell ref="B3:D3"/>
    <mergeCell ref="B4:D4"/>
    <mergeCell ref="B5:D5"/>
    <mergeCell ref="B10:D10"/>
    <mergeCell ref="B7:D7"/>
    <mergeCell ref="B8:D8"/>
    <mergeCell ref="B6:D6"/>
    <mergeCell ref="B9:D9"/>
  </mergeCells>
  <phoneticPr fontId="0" type="noConversion"/>
  <conditionalFormatting sqref="H25 G26">
    <cfRule type="cellIs" dxfId="4" priority="1" stopIfTrue="1" operator="greaterThan">
      <formula>1</formula>
    </cfRule>
  </conditionalFormatting>
  <conditionalFormatting sqref="G25">
    <cfRule type="cellIs" dxfId="3" priority="2" stopIfTrue="1" operator="greaterThan">
      <formula>#REF!</formula>
    </cfRule>
  </conditionalFormatting>
  <dataValidations count="1">
    <dataValidation type="list" allowBlank="1" showInputMessage="1" showErrorMessage="1" sqref="B11" xr:uid="{00000000-0002-0000-0800-000000000000}">
      <formula1>Bezugszeit</formula1>
    </dataValidation>
  </dataValidations>
  <hyperlinks>
    <hyperlink ref="A31" r:id="rId1" xr:uid="{77B4283D-8B7D-4528-92C0-E41D52B4C7C0}"/>
  </hyperlinks>
  <pageMargins left="0.78740157480314965" right="0.78740157480314965" top="0.98425196850393704" bottom="0.98425196850393704" header="0.51181102362204722" footer="0.51181102362204722"/>
  <pageSetup paperSize="9" scale="8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21</vt:i4>
      </vt:variant>
    </vt:vector>
  </HeadingPairs>
  <TitlesOfParts>
    <vt:vector size="33" baseType="lpstr">
      <vt:lpstr>Sprache - Langue - Lingua</vt:lpstr>
      <vt:lpstr>Einführung</vt:lpstr>
      <vt:lpstr>Introduction FR</vt:lpstr>
      <vt:lpstr>Introduzione IT</vt:lpstr>
      <vt:lpstr>Introduction EN</vt:lpstr>
      <vt:lpstr>LEX (h)</vt:lpstr>
      <vt:lpstr>LEX (%)</vt:lpstr>
      <vt:lpstr>LEX (Tag-&gt;Jahr)</vt:lpstr>
      <vt:lpstr>LE</vt:lpstr>
      <vt:lpstr>Addition</vt:lpstr>
      <vt:lpstr>Mittelung</vt:lpstr>
      <vt:lpstr>reserviert</vt:lpstr>
      <vt:lpstr>Bezugszeit</vt:lpstr>
      <vt:lpstr>Addition!Druckbereich</vt:lpstr>
      <vt:lpstr>LE!Druckbereich</vt:lpstr>
      <vt:lpstr>'LEX (%)'!Druckbereich</vt:lpstr>
      <vt:lpstr>'LEX (h)'!Druckbereich</vt:lpstr>
      <vt:lpstr>'LEX (Tag-&gt;Jahr)'!Druckbereich</vt:lpstr>
      <vt:lpstr>Mittelung!Druckbereich</vt:lpstr>
      <vt:lpstr>Jahresstunden</vt:lpstr>
      <vt:lpstr>LE!Jahressumme_delog</vt:lpstr>
      <vt:lpstr>'LEX (%)'!Jahressumme_delog</vt:lpstr>
      <vt:lpstr>'LEX (h)'!Jahressumme_delog</vt:lpstr>
      <vt:lpstr>'LEX (Tag-&gt;Jahr)'!Jahressumme_delog</vt:lpstr>
      <vt:lpstr>Monatsstunden</vt:lpstr>
      <vt:lpstr>Sprache</vt:lpstr>
      <vt:lpstr>Sprachen</vt:lpstr>
      <vt:lpstr>Tagesstunden</vt:lpstr>
      <vt:lpstr>LE!Tagessumme_delog</vt:lpstr>
      <vt:lpstr>'LEX (%)'!Tagessumme_delog</vt:lpstr>
      <vt:lpstr>'LEX (h)'!Tagessumme_delog</vt:lpstr>
      <vt:lpstr>'LEX (Tag-&gt;Jahr)'!Tagessumme_delog</vt:lpstr>
      <vt:lpstr>Wochenstunden</vt:lpstr>
    </vt:vector>
  </TitlesOfParts>
  <Company>Suva Luzern, Bereich Physik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Berechnung von Schallpegeln</dc:title>
  <dc:subject/>
  <dc:creator>Röllin Beat (RLN)</dc:creator>
  <cp:keywords>Lärmexpositionspegel LEX, Schallpegel Leq, Schalldruckpegel, Dauerschalldruckpegel, Schallexposition, Lärmexposition</cp:keywords>
  <dc:description/>
  <cp:lastModifiedBy>Röllin Beat (RLN)</cp:lastModifiedBy>
  <cp:lastPrinted>2014-10-14T15:05:27Z</cp:lastPrinted>
  <dcterms:created xsi:type="dcterms:W3CDTF">2005-03-17T12:01:19Z</dcterms:created>
  <dcterms:modified xsi:type="dcterms:W3CDTF">2022-10-28T13:30:26Z</dcterms:modified>
</cp:coreProperties>
</file>