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96" yWindow="1560" windowWidth="24240" windowHeight="5730" activeTab="0"/>
  </bookViews>
  <sheets>
    <sheet name="Sprache - Langue - Lingua" sheetId="1" r:id="rId1"/>
    <sheet name="Einführung" sheetId="2" r:id="rId2"/>
    <sheet name="Introduction" sheetId="3" r:id="rId3"/>
    <sheet name="Introduzione" sheetId="4" r:id="rId4"/>
    <sheet name="A(8) (h)" sheetId="5" r:id="rId5"/>
    <sheet name="A(8) (%)" sheetId="6" r:id="rId6"/>
    <sheet name="A(8), A(2000) (Tag-&gt;Jahr)" sheetId="7" r:id="rId7"/>
    <sheet name="reserviert" sheetId="8" r:id="rId8"/>
  </sheets>
  <externalReferences>
    <externalReference r:id="rId11"/>
  </externalReferences>
  <definedNames>
    <definedName name="A2000_h" localSheetId="6">'A(8), A(2000) (Tag-&gt;Jahr)'!$O$13</definedName>
    <definedName name="A2000_h_gerundet" localSheetId="6">'A(8), A(2000) (Tag-&gt;Jahr)'!$C$25</definedName>
    <definedName name="A8_h" localSheetId="4">'A(8) (h)'!$I$14</definedName>
    <definedName name="A8_h" localSheetId="6">'A(8), A(2000) (Tag-&gt;Jahr)'!$J$13</definedName>
    <definedName name="A8_h_gerundet" localSheetId="4">'A(8) (h)'!$C$25</definedName>
    <definedName name="A8_h_gerundet" localSheetId="6">'A(8), A(2000) (Tag-&gt;Jahr)'!$C$24</definedName>
    <definedName name="A8_p" localSheetId="5">'A(8) (%)'!$H$14</definedName>
    <definedName name="A8_p_gerundet">'A(8) (%)'!$C$25</definedName>
    <definedName name="Bezugszeit">'reserviert'!$A$2:$A$5</definedName>
    <definedName name="_xlnm.Print_Area" localSheetId="5">'A(8) (%)'!$A$1:$D$27</definedName>
    <definedName name="_xlnm.Print_Area" localSheetId="4">'A(8) (h)'!$A$1:$E$28</definedName>
    <definedName name="_xlnm.Print_Area" localSheetId="6">'A(8), A(2000) (Tag-&gt;Jahr)'!$A$1:$E$27</definedName>
    <definedName name="Jahresstunden">'reserviert'!$B$5</definedName>
    <definedName name="Jahressumme_delog" localSheetId="5">'A(8) (%)'!$J$14</definedName>
    <definedName name="Jahressumme_delog" localSheetId="4">'A(8) (h)'!$K$14</definedName>
    <definedName name="Jahressumme_delog" localSheetId="6">'A(8), A(2000) (Tag-&gt;Jahr)'!$O$13</definedName>
    <definedName name="Monatsstunden">'reserviert'!$B$4</definedName>
    <definedName name="Sprache">'Sprache - Langue - Lingua'!$B$1</definedName>
    <definedName name="Sprachen">'reserviert'!$D$1:$F$1</definedName>
    <definedName name="Tagesstunden">'reserviert'!$B$2</definedName>
    <definedName name="Tagessumme_delog" localSheetId="6">'A(8), A(2000) (Tag-&gt;Jahr)'!$J$13</definedName>
    <definedName name="Wochenstunden">'reserviert'!$B$3</definedName>
  </definedNames>
  <calcPr fullCalcOnLoad="1"/>
</workbook>
</file>

<file path=xl/sharedStrings.xml><?xml version="1.0" encoding="utf-8"?>
<sst xmlns="http://schemas.openxmlformats.org/spreadsheetml/2006/main" count="258" uniqueCount="204">
  <si>
    <t>%</t>
  </si>
  <si>
    <t>h</t>
  </si>
  <si>
    <t>-</t>
  </si>
  <si>
    <t>Exp. Tag</t>
  </si>
  <si>
    <t>Exp. Jahr</t>
  </si>
  <si>
    <t>h/Jahr</t>
  </si>
  <si>
    <t>Tätigkeit</t>
  </si>
  <si>
    <t>zu treffende Massnahmen:</t>
  </si>
  <si>
    <t>kommt vor an</t>
  </si>
  <si>
    <t>Anteil</t>
  </si>
  <si>
    <t>Beurteilung durch:</t>
  </si>
  <si>
    <t>Funktion:</t>
  </si>
  <si>
    <t>Firma:</t>
  </si>
  <si>
    <t>Abteilung:</t>
  </si>
  <si>
    <t>Messgerät / Datengrundlage:</t>
  </si>
  <si>
    <t>Hinweise zum Gebrauch dieser Tabellen</t>
  </si>
  <si>
    <t>Wozu dienen die verschiedenen Blätter?</t>
  </si>
  <si>
    <t>3 Varianten:</t>
  </si>
  <si>
    <t>Eingaben können nur in gelb hinterlegten Feldern gemacht werden!</t>
  </si>
  <si>
    <t>Legende:</t>
  </si>
  <si>
    <t>Stunde</t>
  </si>
  <si>
    <t>Informations sur l'utilisation des tableaux</t>
  </si>
  <si>
    <t>A quoi servent les différentes feuilles de calcul?</t>
  </si>
  <si>
    <t>Les données ne peuvent être saisies que dans les cellules en jaune.</t>
  </si>
  <si>
    <t>Légende:</t>
  </si>
  <si>
    <t>Legenda</t>
  </si>
  <si>
    <t>Bezugsdauer</t>
  </si>
  <si>
    <t>Stunden</t>
  </si>
  <si>
    <t>Exp. %</t>
  </si>
  <si>
    <t>Bezugszeit:</t>
  </si>
  <si>
    <t>Tota Exp %</t>
  </si>
  <si>
    <t>Zeitumrechnung</t>
  </si>
  <si>
    <t>h.xxx</t>
  </si>
  <si>
    <t>h:mm &gt;&gt;</t>
  </si>
  <si>
    <t>Berechnungen</t>
  </si>
  <si>
    <t>1 Tag</t>
  </si>
  <si>
    <t>1 Woche</t>
  </si>
  <si>
    <t>1 Monat</t>
  </si>
  <si>
    <t>1 Jahr</t>
  </si>
  <si>
    <t>Mittelwert</t>
  </si>
  <si>
    <t>Anzahl Werte</t>
  </si>
  <si>
    <t>Deutsch</t>
  </si>
  <si>
    <t>Anzeige</t>
  </si>
  <si>
    <t>Entreprise:</t>
  </si>
  <si>
    <t>Fonction:</t>
  </si>
  <si>
    <t>Appréciation par:</t>
  </si>
  <si>
    <t>Temps de référence:</t>
  </si>
  <si>
    <t>jours/an</t>
  </si>
  <si>
    <t>Calculs</t>
  </si>
  <si>
    <t>1 jour</t>
  </si>
  <si>
    <t>1 semaine</t>
  </si>
  <si>
    <t>1 mois</t>
  </si>
  <si>
    <t>1 giorno</t>
  </si>
  <si>
    <t>1 settimana</t>
  </si>
  <si>
    <t>1 mese</t>
  </si>
  <si>
    <t>1 anno</t>
  </si>
  <si>
    <t>Sprache / Langue / Lingua:</t>
  </si>
  <si>
    <t>Wählen Sie hier die Sprache für die Rechenblätter.</t>
  </si>
  <si>
    <t>gewählte Sprache:</t>
  </si>
  <si>
    <t>Index:</t>
  </si>
  <si>
    <t>Summe</t>
  </si>
  <si>
    <t>Moyenne</t>
  </si>
  <si>
    <t>Somme</t>
  </si>
  <si>
    <t>akustik@suva.ch</t>
  </si>
  <si>
    <t>Achtung: Expositionszeit ist grösser als Bezugszeit!</t>
  </si>
  <si>
    <t>3 variantes:</t>
  </si>
  <si>
    <t>Choisir la langue pour les feuilles de calcul.</t>
  </si>
  <si>
    <t>Scegliere la lingua per i fogli di calcolo.</t>
  </si>
  <si>
    <t>3 varianti</t>
  </si>
  <si>
    <t>Attività</t>
  </si>
  <si>
    <t>Numero valori</t>
  </si>
  <si>
    <t>Valore medio</t>
  </si>
  <si>
    <t>Somma</t>
  </si>
  <si>
    <t>Conversione temporale</t>
  </si>
  <si>
    <t>Italiano</t>
  </si>
  <si>
    <t>Ditta:</t>
  </si>
  <si>
    <t>Reparto:</t>
  </si>
  <si>
    <t>Funzione:</t>
  </si>
  <si>
    <t>Svolta da:</t>
  </si>
  <si>
    <t>Misure necessarie:</t>
  </si>
  <si>
    <t>Französisch</t>
  </si>
  <si>
    <t>Activité</t>
  </si>
  <si>
    <t>Fréquence</t>
  </si>
  <si>
    <t>Nombre de valeurs</t>
  </si>
  <si>
    <t>heures</t>
  </si>
  <si>
    <t>Conversion du temps</t>
  </si>
  <si>
    <t>Mesures à mettre en œuvre:</t>
  </si>
  <si>
    <t>Attention: Temps d'exposition dépasse le temps de référence!</t>
  </si>
  <si>
    <t>Expositionszeit</t>
  </si>
  <si>
    <t>Tempo di esposizione</t>
  </si>
  <si>
    <t>Temps d'exposition</t>
  </si>
  <si>
    <t>ore</t>
  </si>
  <si>
    <t>Quote-part</t>
  </si>
  <si>
    <t>giorni/anno</t>
  </si>
  <si>
    <t xml:space="preserve">  Suva, Bereich Physik</t>
  </si>
  <si>
    <r>
      <t>Bitte beachten:</t>
    </r>
    <r>
      <rPr>
        <sz val="12"/>
        <rFont val="Arial"/>
        <family val="2"/>
      </rPr>
      <t xml:space="preserve">
Dieses Dokument enthält mehrere Rechenblätter, die durch anklicken der Register am unteren Rand des Programmfensters angewählt werden können!</t>
    </r>
  </si>
  <si>
    <r>
      <t>Attention:</t>
    </r>
    <r>
      <rPr>
        <sz val="12"/>
        <rFont val="Arial"/>
        <family val="2"/>
      </rPr>
      <t xml:space="preserve">
Ce document contient plusieurs feuilles de calcul qui peuvent être sélectionnées lorsque l'on clique sur l'onglet de feuille correspondant en bas dans la fenêtre de programme!</t>
    </r>
  </si>
  <si>
    <r>
      <t>Avvertenza</t>
    </r>
    <r>
      <rPr>
        <sz val="12"/>
        <rFont val="Arial"/>
        <family val="2"/>
      </rPr>
      <t xml:space="preserve">
Il presente file contiene differenti fogli di calcolo accessibili cliccando sulle linguette riportate in basso!</t>
    </r>
  </si>
  <si>
    <t xml:space="preserve">V1.23, Oktober 2007 </t>
  </si>
  <si>
    <t>h.xx/Tag</t>
  </si>
  <si>
    <t>h.xx/jour</t>
  </si>
  <si>
    <t>h.xx/giorno</t>
  </si>
  <si>
    <r>
      <t>m/s</t>
    </r>
    <r>
      <rPr>
        <vertAlign val="superscript"/>
        <sz val="11"/>
        <rFont val="Arial"/>
        <family val="2"/>
      </rPr>
      <t>2</t>
    </r>
  </si>
  <si>
    <t>A(8)</t>
  </si>
  <si>
    <r>
      <t>m/s</t>
    </r>
    <r>
      <rPr>
        <b/>
        <vertAlign val="superscript"/>
        <sz val="12"/>
        <rFont val="Arial"/>
        <family val="2"/>
      </rPr>
      <t>2</t>
    </r>
  </si>
  <si>
    <r>
      <t>m/s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</si>
  <si>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/s</t>
    </r>
    <r>
      <rPr>
        <vertAlign val="superscript"/>
        <sz val="11"/>
        <rFont val="Arial"/>
        <family val="2"/>
      </rPr>
      <t>4</t>
    </r>
  </si>
  <si>
    <t>A(2000)</t>
  </si>
  <si>
    <t>Vibromètre / Base de données:</t>
  </si>
  <si>
    <t>Vibrometro / base di dati:</t>
  </si>
  <si>
    <t>Vibrationsquelle</t>
  </si>
  <si>
    <t>Source de vibration</t>
  </si>
  <si>
    <t>Untersuchung:</t>
  </si>
  <si>
    <t>Examen:</t>
  </si>
  <si>
    <t>Esame:</t>
  </si>
  <si>
    <t>A(8) (…):</t>
  </si>
  <si>
    <t>partieller A(8) (Zwischenergebnis)</t>
  </si>
  <si>
    <t>A(8) (h)</t>
  </si>
  <si>
    <t>A(8) (%)</t>
  </si>
  <si>
    <t>A(8), A(2000)        (Tag-&gt;Jahr)</t>
  </si>
  <si>
    <t>L'exposition aux vibrations corps entier:</t>
  </si>
  <si>
    <t>L'exposition aux vibrations corps entier par jour:</t>
  </si>
  <si>
    <t>L'exposition aux vibrations corps entier par année:</t>
  </si>
  <si>
    <t>1 an</t>
  </si>
  <si>
    <t>Massnahmenstufe</t>
  </si>
  <si>
    <t>Exposition von Ganzkörpervibrationen:</t>
  </si>
  <si>
    <t>Massnahmen:</t>
  </si>
  <si>
    <t>Mesures:</t>
  </si>
  <si>
    <t>Misure:</t>
  </si>
  <si>
    <t>M1</t>
  </si>
  <si>
    <t>M2</t>
  </si>
  <si>
    <t>Weitere Informationen zu Vibrationen und Massnahmen finden Sie in der Broschüre "Risikofaktor Vibrationen. So schützen Sie die Gesundheit Ihrer Mitarbeitenden" (Bestellnummer: 44089.d)</t>
  </si>
  <si>
    <t>Des moyens d'informations complémentaires pour les vibrations et des mesures vous trouvez dans la publication "Les vibrations: un facteur de risque. Protégez la santé de vos collaborateurs!" (Référence: 44089.f)</t>
  </si>
  <si>
    <t>Tag/Jahr</t>
  </si>
  <si>
    <r>
      <t>a</t>
    </r>
    <r>
      <rPr>
        <b/>
        <vertAlign val="subscript"/>
        <sz val="12"/>
        <rFont val="Arial"/>
        <family val="2"/>
      </rPr>
      <t>w,i</t>
    </r>
  </si>
  <si>
    <r>
      <t>A(8)</t>
    </r>
    <r>
      <rPr>
        <vertAlign val="subscript"/>
        <sz val="11"/>
        <rFont val="Arial"/>
        <family val="2"/>
      </rPr>
      <t>i</t>
    </r>
  </si>
  <si>
    <r>
      <t>A(8)</t>
    </r>
    <r>
      <rPr>
        <vertAlign val="subscript"/>
        <sz val="11"/>
        <rFont val="Arial"/>
        <family val="2"/>
      </rPr>
      <t>i</t>
    </r>
    <r>
      <rPr>
        <vertAlign val="superscript"/>
        <sz val="11"/>
        <rFont val="Arial"/>
        <family val="2"/>
      </rPr>
      <t>2</t>
    </r>
  </si>
  <si>
    <r>
      <t>A(2000)</t>
    </r>
    <r>
      <rPr>
        <vertAlign val="subscript"/>
        <sz val="11"/>
        <rFont val="Arial"/>
        <family val="2"/>
      </rPr>
      <t>i</t>
    </r>
  </si>
  <si>
    <r>
      <t>A(2000)</t>
    </r>
    <r>
      <rPr>
        <vertAlign val="subscript"/>
        <sz val="11"/>
        <rFont val="Arial"/>
        <family val="2"/>
      </rPr>
      <t>i</t>
    </r>
    <r>
      <rPr>
        <vertAlign val="superscript"/>
        <sz val="11"/>
        <rFont val="Arial"/>
        <family val="2"/>
      </rPr>
      <t>2</t>
    </r>
  </si>
  <si>
    <r>
      <t>• Information der Arbeitnehmenden über Gefährdung und Auswirkungen der Vibrationsbelastung
• Instruktion der Arbeitnehmenden über mögliche Schutzmassnahmen und deren Anwendung
• Vorsorglicher Unterhalt von Geräten und Maschinen
• Richtige Fahrersitzeinstellung bei Ganzkörper-Vibrationen.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• Kauf vibrationsarmer Geräte bei Ersatz alter Geräte.</t>
    </r>
  </si>
  <si>
    <t xml:space="preserve">• Information des travailleurs sur les dangers et les effets de l’exposition aux vibrations
• Instruction des travailleurs sur les mesures de protection possibles et leur utilisation
• Entretien préventif des machines et équipements
• Installation correcte des sièges de conducteur lors de vi-brations corps entier.
• Acquisition d'appareils à faibles vibrations lors du remplacement des appareils
</t>
  </si>
  <si>
    <r>
      <t>• Information der Arbeitnehmenden über Gefährdung und Auswirkungen der Vibrationsbelastung
• Instruktion der Arbeitnehmenden über mögliche Schutzmassnahmen und deren Anwendung
• Vorsorglicher Unterhalt von Geräten und Maschinen
• Richtige Fahrersitzeinstellung bei Ganzkörper-Vibrationen.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• Kauf vibrationsarmer Geräte bei Ersatz alter Geräte
• Mögliche Ersatzverfahren anwenden
• Einbau optimierter Fahrersitze
• Reduktion der Expositionszeit pro Mitarbeiter</t>
    </r>
  </si>
  <si>
    <r>
      <t>• Information des travailleurs sur les dangers et les effets de l’exposition aux vibrations
• Instruction des travailleurs sur les mesures de protection possibles et leur utilisation
• Entretien préventif des machines et équipements
• Installation correcte des sièges de conducteur lors de vi-brations corps entier.
• Acquisition d'appareils à faibles vibrations lors du remplacement des appareils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• Recherche de procédés de substitution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• Mise en place de sièges de conducteur optimisés (GK)
• Réduction du temps d'exposition par collaborateur</t>
    </r>
  </si>
  <si>
    <t>Expositionszeit     [% oder h]</t>
  </si>
  <si>
    <r>
      <t>A(8)</t>
    </r>
    <r>
      <rPr>
        <vertAlign val="subscript"/>
        <sz val="11"/>
        <rFont val="Arial"/>
        <family val="2"/>
      </rPr>
      <t>,i</t>
    </r>
  </si>
  <si>
    <r>
      <t>A(8)</t>
    </r>
    <r>
      <rPr>
        <vertAlign val="subscript"/>
        <sz val="11"/>
        <rFont val="Arial"/>
        <family val="2"/>
      </rPr>
      <t>d</t>
    </r>
  </si>
  <si>
    <r>
      <t>A(8)</t>
    </r>
    <r>
      <rPr>
        <vertAlign val="subscript"/>
        <sz val="11"/>
        <rFont val="Arial"/>
        <family val="2"/>
      </rPr>
      <t>a</t>
    </r>
  </si>
  <si>
    <r>
      <t>a</t>
    </r>
    <r>
      <rPr>
        <vertAlign val="subscript"/>
        <sz val="11"/>
        <rFont val="Arial"/>
        <family val="2"/>
      </rPr>
      <t>w,i</t>
    </r>
  </si>
  <si>
    <r>
      <t>Ganzkörper-Beschleunigungswerte a</t>
    </r>
    <r>
      <rPr>
        <vertAlign val="subscript"/>
        <sz val="11"/>
        <rFont val="Arial"/>
        <family val="2"/>
      </rPr>
      <t>w</t>
    </r>
    <r>
      <rPr>
        <sz val="11"/>
        <rFont val="Arial"/>
        <family val="2"/>
      </rPr>
      <t xml:space="preserve"> der N verschiedenen Vibrationsquellen</t>
    </r>
  </si>
  <si>
    <t>Angabe der Dauer in Stunden, als Bezugszeit gilt ein durchschnittlicher Arbeitstag im Arbeitsjahr.</t>
  </si>
  <si>
    <t>Angabe der Expositionszeit in Prozent der jährlichen Arbeitszeit</t>
  </si>
  <si>
    <t>Bestimmung der Expositionszeit für Personen mit wechselnden Tätigkeiten oder saisonalen Vibrationsbelastungen.</t>
  </si>
  <si>
    <t>Berechnung des Ganzkörper-Tagesexpositionswerts A(8)</t>
  </si>
  <si>
    <t>Ganzkörper-Tagesexpositionswert</t>
  </si>
  <si>
    <t>Ganzkörper-Tagesexpositionswert (gemittelt über das Jahr)</t>
  </si>
  <si>
    <r>
      <t>A(8)</t>
    </r>
    <r>
      <rPr>
        <b/>
        <vertAlign val="subscript"/>
        <sz val="12"/>
        <rFont val="Arial"/>
        <family val="2"/>
      </rPr>
      <t>a</t>
    </r>
  </si>
  <si>
    <r>
      <t>A(8)</t>
    </r>
    <r>
      <rPr>
        <b/>
        <vertAlign val="subscript"/>
        <sz val="12"/>
        <rFont val="Arial"/>
        <family val="2"/>
      </rPr>
      <t>d</t>
    </r>
  </si>
  <si>
    <t>Beurteilung der Ganzkörper-Vibrationsbelastung</t>
  </si>
  <si>
    <t>Istruzioni per l'uso</t>
  </si>
  <si>
    <t>A cosa servono i diversi fogli di calcolo?</t>
  </si>
  <si>
    <t>Determinazione del valore di esposizione giornaliera A(8) alle vibrazioni trasmesse al corpo intero</t>
  </si>
  <si>
    <t>Tempo di esposizione in percentuale dell'orario di lavoro annuale</t>
  </si>
  <si>
    <t>A(8), A(2000)        (giorno-&gt;anno)</t>
  </si>
  <si>
    <r>
      <t>Valori di accelerazione a</t>
    </r>
    <r>
      <rPr>
        <vertAlign val="subscript"/>
        <sz val="11"/>
        <rFont val="Arial"/>
        <family val="2"/>
      </rPr>
      <t>w</t>
    </r>
    <r>
      <rPr>
        <sz val="11"/>
        <rFont val="Arial"/>
        <family val="2"/>
      </rPr>
      <t xml:space="preserve"> riferiti a N fonti di vibrazioni</t>
    </r>
  </si>
  <si>
    <t>Tempo di esposizione     [% oppure h]</t>
  </si>
  <si>
    <t>Durata di esposizione alle vibrazioni per una persona</t>
  </si>
  <si>
    <t>Risultato parziale A(8)</t>
  </si>
  <si>
    <t>Ora</t>
  </si>
  <si>
    <t>Valutazione dell'esposizione alle vibrazioni trasmesse al corpo intero</t>
  </si>
  <si>
    <t>Fonte vibrazioni</t>
  </si>
  <si>
    <t>Frequenza</t>
  </si>
  <si>
    <t>Quota</t>
  </si>
  <si>
    <t>Calcoli</t>
  </si>
  <si>
    <r>
      <t>• Informare i lavoratori in merito ai pericoli e agli effetti delle vibrazioni
• Istruire i lavoratori sulle possibili misure di protezione e sulla loro applicazione
• Manutenzione preventiva di apparecchi e macchine
• Impostare correttamente il sedile in caso di vibrazioni al corpo intero 
• Acquistare apparecchiature a bassa vibrazione e sostituire quelle vecchie</t>
    </r>
    <r>
      <rPr>
        <sz val="11"/>
        <color indexed="10"/>
        <rFont val="Arial"/>
        <family val="2"/>
      </rPr>
      <t xml:space="preserve">
</t>
    </r>
  </si>
  <si>
    <r>
      <t>• Informare i lavoratori in merito ai pericoli e agli effetti delle vibrazioni
• Istruire i lavoratori sulle possibili misure di protezione e sulla loro applicazione
• Manutenzione preventiva di apparecchi e macchine
• Regolare correttamente il sedile in caso di vibrazioni al corpo intero 
• Acquistare apparecchiature a bassa vibrazione e sostituire quelle vecchie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• Adottare, se possibile, metodi di lavoro alternativi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• Installare sedili ottimizzati contro le vibrazioni
• Ridurre il tempo di esposizione individuale</t>
    </r>
  </si>
  <si>
    <t>Indicazione della durata in ore; come periodo di riferimento si considera un giorno di lavoro medio dell'anno</t>
  </si>
  <si>
    <t>Determinazione dell'esposizione per coloro che svolgono attività variabili o con esposizioni variabili a seconda delle stagioni</t>
  </si>
  <si>
    <t>Si possono compilare solo i campi in giallo!</t>
  </si>
  <si>
    <t>Esposizione giornaliera in un giorno di lavoro (esposizione giornaliera per il corpo intero)</t>
  </si>
  <si>
    <t xml:space="preserve">Esposizione giornaliera calcolata in media su un anno (esposizione annua per il corpo intero) </t>
  </si>
  <si>
    <t>Periodo di riferimento:</t>
  </si>
  <si>
    <t>Esposizione corpo intero:</t>
  </si>
  <si>
    <t>Esposizione giornaliera corpo intero:</t>
  </si>
  <si>
    <t>Esposizione giornaliera corpo intero (calcolata in media su un anno):</t>
  </si>
  <si>
    <t>Attenzione: il tempo di esposizione è maggiore del periodo di riferimento</t>
  </si>
  <si>
    <t>Potete trovare ulteriori informazioni sulle vibrazioni e le misure nell'opuscolo "Rischio vibrazioni. Come proteggere la salute dei lavoratori" (codice: 44089.i).</t>
  </si>
  <si>
    <t>Ganzkörper-Tagesexpositionswert bezogen auf einen Tag (resultierende tägliche Ganzkörper-Vibrationsbelastung)</t>
  </si>
  <si>
    <t xml:space="preserve">Ganzkörper-Tagesexpositionswert gemittelt über ein Jahr (resultierende mittlere jährliche Ganzkörper-Vibrationsbelastung) </t>
  </si>
  <si>
    <t>Zeitlicher Anteil, während dem eine Person dem betreffenden Beschleunigungswert (Vibrationsbelastung) ausgesetzt ist.</t>
  </si>
  <si>
    <t>Appréciation de l'exposition au vibrations transmises à l'ensemble du corps</t>
  </si>
  <si>
    <t>Division:</t>
  </si>
  <si>
    <t>Temps d'exposition en pour cent du temps de travail</t>
  </si>
  <si>
    <t xml:space="preserve">Estimation du temps d'exposition pour des personnes exerçant  diverses activités ou exposées au bruit de façon saisonnière </t>
  </si>
  <si>
    <t>Durée pendant laquelle un individu est exposé au niveau sonore en question; indiquée en heures par jour, en heures par semaine ou en %</t>
  </si>
  <si>
    <r>
      <t>A(8)</t>
    </r>
    <r>
      <rPr>
        <vertAlign val="subscript"/>
        <sz val="11"/>
        <rFont val="Arial"/>
        <family val="2"/>
      </rPr>
      <t>,p</t>
    </r>
  </si>
  <si>
    <t>A(8) partiel (résultat partiel)</t>
  </si>
  <si>
    <t>Heure</t>
  </si>
  <si>
    <t>Calcul de l'exposition aux vibrations  corps entier par jour A(8) ou par année</t>
  </si>
  <si>
    <t>Exposition aux vibrations  corps entier par jour.</t>
  </si>
  <si>
    <t>Exposition aux vibrations  corps entier par année.</t>
  </si>
  <si>
    <t>Durée de référence exprimée en heures. Elle peut être d'une journée, d'une semaine ou d'une année</t>
  </si>
  <si>
    <t>Valeurs d'accélération du  corps entier de N sources de vibrations</t>
  </si>
  <si>
    <t>A(8), A(2000)        (jour-&gt;année)</t>
  </si>
  <si>
    <t>Temps d'exposition [% ou h]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</si>
</sst>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%"/>
    <numFmt numFmtId="166" formatCode="0.000"/>
    <numFmt numFmtId="167" formatCode="[h]:mm"/>
  </numFmts>
  <fonts count="56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/>
      <top style="thin">
        <color indexed="46"/>
      </top>
      <bottom style="thin">
        <color indexed="4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46"/>
      </top>
      <bottom style="thin">
        <color indexed="46"/>
      </bottom>
    </border>
    <border>
      <left/>
      <right style="thin">
        <color indexed="46"/>
      </right>
      <top style="thin">
        <color indexed="46"/>
      </top>
      <bottom style="thin">
        <color indexed="46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2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8">
    <xf numFmtId="0" fontId="0" fillId="0" borderId="0" xfId="0" applyAlignment="1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 horizontal="center" vertical="top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top"/>
    </xf>
    <xf numFmtId="0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0" xfId="0" applyFont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10" xfId="49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64" fontId="0" fillId="0" borderId="10" xfId="0" applyNumberFormat="1" applyFont="1" applyFill="1" applyBorder="1" applyAlignment="1" applyProtection="1">
      <alignment horizontal="center" vertical="center"/>
      <protection hidden="1"/>
    </xf>
    <xf numFmtId="165" fontId="0" fillId="0" borderId="10" xfId="0" applyNumberFormat="1" applyFont="1" applyBorder="1" applyAlignment="1" applyProtection="1">
      <alignment horizontal="center" vertical="center"/>
      <protection hidden="1"/>
    </xf>
    <xf numFmtId="165" fontId="5" fillId="0" borderId="10" xfId="49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4" fillId="0" borderId="10" xfId="49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35" borderId="10" xfId="0" applyFont="1" applyFill="1" applyBorder="1" applyAlignment="1" applyProtection="1">
      <alignment vertical="center"/>
      <protection hidden="1"/>
    </xf>
    <xf numFmtId="0" fontId="8" fillId="35" borderId="10" xfId="0" applyFont="1" applyFill="1" applyBorder="1" applyAlignment="1" applyProtection="1">
      <alignment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166" fontId="0" fillId="35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165" fontId="0" fillId="0" borderId="10" xfId="49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164" fontId="0" fillId="0" borderId="10" xfId="49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vertical="top"/>
    </xf>
    <xf numFmtId="0" fontId="4" fillId="33" borderId="0" xfId="0" applyFont="1" applyFill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3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54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36" borderId="10" xfId="0" applyFont="1" applyFill="1" applyBorder="1" applyAlignment="1" applyProtection="1">
      <alignment horizontal="left" vertical="center"/>
      <protection hidden="1"/>
    </xf>
    <xf numFmtId="0" fontId="5" fillId="36" borderId="10" xfId="0" applyFont="1" applyFill="1" applyBorder="1" applyAlignment="1" applyProtection="1">
      <alignment vertical="center"/>
      <protection hidden="1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164" fontId="4" fillId="0" borderId="11" xfId="49" applyNumberFormat="1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0" fontId="4" fillId="34" borderId="10" xfId="0" applyFont="1" applyFill="1" applyBorder="1" applyAlignment="1" applyProtection="1">
      <alignment vertical="center" wrapText="1" shrinkToFit="1"/>
      <protection hidden="1"/>
    </xf>
    <xf numFmtId="0" fontId="4" fillId="34" borderId="10" xfId="0" applyFont="1" applyFill="1" applyBorder="1" applyAlignment="1" applyProtection="1">
      <alignment vertical="center" wrapText="1"/>
      <protection hidden="1"/>
    </xf>
    <xf numFmtId="0" fontId="55" fillId="0" borderId="0" xfId="0" applyFont="1" applyFill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vertical="center"/>
      <protection locked="0"/>
    </xf>
    <xf numFmtId="167" fontId="0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49" applyNumberFormat="1" applyFont="1" applyFill="1" applyBorder="1" applyAlignment="1" applyProtection="1">
      <alignment horizontal="center" vertical="center"/>
      <protection locked="0"/>
    </xf>
    <xf numFmtId="165" fontId="5" fillId="33" borderId="10" xfId="49" applyNumberFormat="1" applyFont="1" applyFill="1" applyBorder="1" applyAlignment="1" applyProtection="1">
      <alignment horizontal="center" vertical="center"/>
      <protection locked="0"/>
    </xf>
    <xf numFmtId="164" fontId="5" fillId="33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 hidden="1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4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13" fillId="36" borderId="11" xfId="0" applyFont="1" applyFill="1" applyBorder="1" applyAlignment="1" applyProtection="1">
      <alignment horizontal="left" vertical="top" wrapText="1"/>
      <protection hidden="1"/>
    </xf>
    <xf numFmtId="0" fontId="13" fillId="36" borderId="15" xfId="0" applyFont="1" applyFill="1" applyBorder="1" applyAlignment="1" applyProtection="1">
      <alignment horizontal="left" vertical="top" wrapText="1"/>
      <protection hidden="1"/>
    </xf>
    <xf numFmtId="0" fontId="13" fillId="36" borderId="16" xfId="0" applyFont="1" applyFill="1" applyBorder="1" applyAlignment="1" applyProtection="1">
      <alignment horizontal="left" vertical="top" wrapText="1"/>
      <protection hidden="1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36" borderId="11" xfId="0" applyFont="1" applyFill="1" applyBorder="1" applyAlignment="1" applyProtection="1">
      <alignment horizontal="left" vertical="top"/>
      <protection hidden="1"/>
    </xf>
    <xf numFmtId="0" fontId="4" fillId="36" borderId="15" xfId="0" applyFont="1" applyFill="1" applyBorder="1" applyAlignment="1" applyProtection="1">
      <alignment horizontal="left" vertical="top"/>
      <protection hidden="1"/>
    </xf>
    <xf numFmtId="0" fontId="4" fillId="36" borderId="16" xfId="0" applyFont="1" applyFill="1" applyBorder="1" applyAlignment="1" applyProtection="1">
      <alignment horizontal="left" vertical="top"/>
      <protection hidden="1"/>
    </xf>
    <xf numFmtId="0" fontId="3" fillId="36" borderId="11" xfId="0" applyFont="1" applyFill="1" applyBorder="1" applyAlignment="1" applyProtection="1">
      <alignment horizontal="left" vertical="top" wrapText="1"/>
      <protection hidden="1"/>
    </xf>
    <xf numFmtId="0" fontId="3" fillId="36" borderId="15" xfId="0" applyFont="1" applyFill="1" applyBorder="1" applyAlignment="1" applyProtection="1">
      <alignment horizontal="left" vertical="top" wrapText="1"/>
      <protection hidden="1"/>
    </xf>
    <xf numFmtId="0" fontId="3" fillId="36" borderId="16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hidden="1"/>
    </xf>
    <xf numFmtId="0" fontId="5" fillId="33" borderId="1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8</xdr:row>
      <xdr:rowOff>180975</xdr:rowOff>
    </xdr:from>
    <xdr:to>
      <xdr:col>4</xdr:col>
      <xdr:colOff>866775</xdr:colOff>
      <xdr:row>8</xdr:row>
      <xdr:rowOff>514350</xdr:rowOff>
    </xdr:to>
    <xdr:pic>
      <xdr:nvPicPr>
        <xdr:cNvPr id="1" name="Grafik 2" descr="Bedienleiste.png"/>
        <xdr:cNvPicPr preferRelativeResize="1">
          <a:picLocks noChangeAspect="1"/>
        </xdr:cNvPicPr>
      </xdr:nvPicPr>
      <xdr:blipFill>
        <a:blip r:embed="rId1"/>
        <a:srcRect t="-11109" r="4341" b="-18501"/>
        <a:stretch>
          <a:fillRect/>
        </a:stretch>
      </xdr:blipFill>
      <xdr:spPr>
        <a:xfrm>
          <a:off x="104775" y="3162300"/>
          <a:ext cx="5895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200025</xdr:rowOff>
    </xdr:from>
    <xdr:to>
      <xdr:col>0</xdr:col>
      <xdr:colOff>771525</xdr:colOff>
      <xdr:row>8</xdr:row>
      <xdr:rowOff>428625</xdr:rowOff>
    </xdr:to>
    <xdr:sp>
      <xdr:nvSpPr>
        <xdr:cNvPr id="2" name="Ellipse 3"/>
        <xdr:cNvSpPr>
          <a:spLocks/>
        </xdr:cNvSpPr>
      </xdr:nvSpPr>
      <xdr:spPr>
        <a:xfrm>
          <a:off x="57150" y="3181350"/>
          <a:ext cx="714375" cy="22860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</xdr:row>
      <xdr:rowOff>0</xdr:rowOff>
    </xdr:from>
    <xdr:ext cx="76200" cy="219075"/>
    <xdr:sp>
      <xdr:nvSpPr>
        <xdr:cNvPr id="1" name="Text Box 4"/>
        <xdr:cNvSpPr txBox="1">
          <a:spLocks noChangeArrowheads="1"/>
        </xdr:cNvSpPr>
      </xdr:nvSpPr>
      <xdr:spPr>
        <a:xfrm>
          <a:off x="1038225" y="40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2</xdr:row>
      <xdr:rowOff>0</xdr:rowOff>
    </xdr:from>
    <xdr:ext cx="76200" cy="219075"/>
    <xdr:sp>
      <xdr:nvSpPr>
        <xdr:cNvPr id="2" name="Text Box 4"/>
        <xdr:cNvSpPr txBox="1">
          <a:spLocks noChangeArrowheads="1"/>
        </xdr:cNvSpPr>
      </xdr:nvSpPr>
      <xdr:spPr>
        <a:xfrm>
          <a:off x="1038225" y="40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2</xdr:row>
      <xdr:rowOff>0</xdr:rowOff>
    </xdr:from>
    <xdr:ext cx="76200" cy="219075"/>
    <xdr:sp>
      <xdr:nvSpPr>
        <xdr:cNvPr id="3" name="Text Box 4"/>
        <xdr:cNvSpPr txBox="1">
          <a:spLocks noChangeArrowheads="1"/>
        </xdr:cNvSpPr>
      </xdr:nvSpPr>
      <xdr:spPr>
        <a:xfrm>
          <a:off x="1038225" y="40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</xdr:row>
      <xdr:rowOff>0</xdr:rowOff>
    </xdr:from>
    <xdr:ext cx="76200" cy="219075"/>
    <xdr:sp>
      <xdr:nvSpPr>
        <xdr:cNvPr id="1" name="Text Box 10"/>
        <xdr:cNvSpPr txBox="1">
          <a:spLocks noChangeArrowheads="1"/>
        </xdr:cNvSpPr>
      </xdr:nvSpPr>
      <xdr:spPr>
        <a:xfrm>
          <a:off x="1133475" y="40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b-calc%20HAV%20V%202.0%20(neu%2022.12.201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ache - Langue - Lingua"/>
      <sheetName val="Einführung"/>
      <sheetName val="Introduction"/>
      <sheetName val="Introduzione"/>
      <sheetName val="A(8) (h)"/>
      <sheetName val="A(8) (%)"/>
      <sheetName val="A(8), A(2000) (Tag-&gt;Jahr)"/>
      <sheetName val="reserviert"/>
    </sheetNames>
    <sheetDataSet>
      <sheetData sheetId="7">
        <row r="20">
          <cell r="H20" t="str">
            <v>zu treffende Massnahmen:</v>
          </cell>
        </row>
      </sheetData>
    </sheetDataSet>
  </externalBook>
</externalLink>
</file>

<file path=xl/tables/table1.xml><?xml version="1.0" encoding="utf-8"?>
<table xmlns="http://schemas.openxmlformats.org/spreadsheetml/2006/main" id="1" name="Liste1" displayName="Liste1" ref="A1:B5" totalsRowShown="0">
  <autoFilter ref="A1:B5"/>
  <tableColumns count="2">
    <tableColumn id="1" name="Bezugsdauer"/>
    <tableColumn id="2" name="Stunde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0"/>
  <sheetViews>
    <sheetView tabSelected="1" zoomScalePageLayoutView="0" workbookViewId="0" topLeftCell="A1">
      <selection activeCell="B1" sqref="B1"/>
    </sheetView>
  </sheetViews>
  <sheetFormatPr defaultColWidth="11.00390625" defaultRowHeight="14.25"/>
  <cols>
    <col min="1" max="1" width="27.25390625" style="56" customWidth="1"/>
    <col min="2" max="5" width="13.375" style="56" customWidth="1"/>
    <col min="6" max="16384" width="11.00390625" style="56" customWidth="1"/>
  </cols>
  <sheetData>
    <row r="1" spans="1:5" ht="15.75">
      <c r="A1" s="54" t="s">
        <v>56</v>
      </c>
      <c r="B1" s="55" t="s">
        <v>41</v>
      </c>
      <c r="E1" s="57" t="s">
        <v>94</v>
      </c>
    </row>
    <row r="2" spans="1:5" ht="15">
      <c r="A2" s="56" t="s">
        <v>57</v>
      </c>
      <c r="E2" s="57" t="s">
        <v>98</v>
      </c>
    </row>
    <row r="3" spans="1:5" ht="15">
      <c r="A3" s="58" t="s">
        <v>66</v>
      </c>
      <c r="E3" s="57" t="s">
        <v>63</v>
      </c>
    </row>
    <row r="4" ht="15">
      <c r="A4" s="58" t="s">
        <v>67</v>
      </c>
    </row>
    <row r="6" spans="1:7" ht="53.25" customHeight="1">
      <c r="A6" s="98" t="s">
        <v>95</v>
      </c>
      <c r="B6" s="98"/>
      <c r="C6" s="98"/>
      <c r="D6" s="98"/>
      <c r="E6" s="98"/>
      <c r="F6" s="59"/>
      <c r="G6" s="59"/>
    </row>
    <row r="7" spans="1:7" ht="53.25" customHeight="1">
      <c r="A7" s="98" t="s">
        <v>96</v>
      </c>
      <c r="B7" s="98"/>
      <c r="C7" s="98"/>
      <c r="D7" s="98"/>
      <c r="E7" s="98"/>
      <c r="F7" s="59"/>
      <c r="G7" s="59"/>
    </row>
    <row r="8" spans="1:7" ht="53.25" customHeight="1">
      <c r="A8" s="98" t="s">
        <v>97</v>
      </c>
      <c r="B8" s="98"/>
      <c r="C8" s="98"/>
      <c r="D8" s="98"/>
      <c r="E8" s="98"/>
      <c r="F8" s="59"/>
      <c r="G8" s="59"/>
    </row>
    <row r="9" spans="1:5" ht="52.5" customHeight="1">
      <c r="A9" s="95"/>
      <c r="B9" s="96"/>
      <c r="C9" s="96"/>
      <c r="D9" s="96"/>
      <c r="E9" s="97"/>
    </row>
    <row r="10" spans="1:7" ht="15">
      <c r="A10" s="60"/>
      <c r="B10" s="60"/>
      <c r="C10" s="60"/>
      <c r="D10" s="60"/>
      <c r="E10" s="60"/>
      <c r="F10" s="60"/>
      <c r="G10" s="60"/>
    </row>
  </sheetData>
  <sheetProtection sheet="1" objects="1" scenarios="1"/>
  <mergeCells count="4">
    <mergeCell ref="A9:E9"/>
    <mergeCell ref="A8:E8"/>
    <mergeCell ref="A7:E7"/>
    <mergeCell ref="A6:E6"/>
  </mergeCells>
  <dataValidations count="1">
    <dataValidation type="list" allowBlank="1" showInputMessage="1" showErrorMessage="1" sqref="B1">
      <formula1>Sprachen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7"/>
  <sheetViews>
    <sheetView zoomScale="140" zoomScaleNormal="140" zoomScalePageLayoutView="0" workbookViewId="0" topLeftCell="A1">
      <selection activeCell="C18" sqref="C18"/>
    </sheetView>
  </sheetViews>
  <sheetFormatPr defaultColWidth="10.50390625" defaultRowHeight="14.25"/>
  <cols>
    <col min="1" max="1" width="13.625" style="2" customWidth="1"/>
    <col min="2" max="2" width="17.125" style="2" customWidth="1"/>
    <col min="3" max="16384" width="10.50390625" style="2" customWidth="1"/>
  </cols>
  <sheetData>
    <row r="1" spans="1:7" s="1" customFormat="1" ht="18">
      <c r="A1" s="99" t="s">
        <v>15</v>
      </c>
      <c r="B1" s="99"/>
      <c r="C1" s="99"/>
      <c r="D1" s="99"/>
      <c r="E1" s="99"/>
      <c r="F1" s="99"/>
      <c r="G1" s="99"/>
    </row>
    <row r="3" ht="18.75" customHeight="1">
      <c r="A3" s="3" t="s">
        <v>16</v>
      </c>
    </row>
    <row r="4" spans="1:2" ht="18.75" customHeight="1">
      <c r="A4" s="2" t="s">
        <v>115</v>
      </c>
      <c r="B4" s="2" t="s">
        <v>152</v>
      </c>
    </row>
    <row r="5" spans="1:8" ht="33.75" customHeight="1">
      <c r="A5" s="2" t="s">
        <v>17</v>
      </c>
      <c r="B5" s="78" t="s">
        <v>117</v>
      </c>
      <c r="C5" s="100" t="s">
        <v>149</v>
      </c>
      <c r="D5" s="100"/>
      <c r="E5" s="100"/>
      <c r="F5" s="100"/>
      <c r="G5" s="100"/>
      <c r="H5" s="4"/>
    </row>
    <row r="6" spans="2:8" ht="18.75" customHeight="1">
      <c r="B6" s="79" t="s">
        <v>118</v>
      </c>
      <c r="C6" s="100" t="s">
        <v>150</v>
      </c>
      <c r="D6" s="100"/>
      <c r="E6" s="100"/>
      <c r="F6" s="100"/>
      <c r="G6" s="100"/>
      <c r="H6" s="14"/>
    </row>
    <row r="7" spans="2:8" ht="33.75" customHeight="1">
      <c r="B7" s="79" t="s">
        <v>119</v>
      </c>
      <c r="C7" s="100" t="s">
        <v>151</v>
      </c>
      <c r="D7" s="100"/>
      <c r="E7" s="100"/>
      <c r="F7" s="100"/>
      <c r="G7" s="100"/>
      <c r="H7" s="4"/>
    </row>
    <row r="8" ht="18.75" customHeight="1"/>
    <row r="9" spans="1:2" ht="18.75" customHeight="1">
      <c r="A9" s="5"/>
      <c r="B9" s="3" t="s">
        <v>18</v>
      </c>
    </row>
    <row r="10" ht="18.75" customHeight="1"/>
    <row r="11" ht="18.75" customHeight="1">
      <c r="A11" s="3" t="s">
        <v>19</v>
      </c>
    </row>
    <row r="12" spans="1:2" ht="18.75" customHeight="1">
      <c r="A12" s="2" t="s">
        <v>147</v>
      </c>
      <c r="B12" s="2" t="s">
        <v>148</v>
      </c>
    </row>
    <row r="13" spans="1:7" ht="30" customHeight="1">
      <c r="A13" s="4" t="s">
        <v>143</v>
      </c>
      <c r="B13" s="100" t="s">
        <v>188</v>
      </c>
      <c r="C13" s="100"/>
      <c r="D13" s="100"/>
      <c r="E13" s="100"/>
      <c r="F13" s="100"/>
      <c r="G13" s="100"/>
    </row>
    <row r="14" spans="1:2" ht="18.75" customHeight="1">
      <c r="A14" s="2" t="s">
        <v>144</v>
      </c>
      <c r="B14" s="2" t="s">
        <v>116</v>
      </c>
    </row>
    <row r="15" spans="1:2" ht="18.75" customHeight="1">
      <c r="A15" s="2" t="s">
        <v>145</v>
      </c>
      <c r="B15" s="2" t="s">
        <v>186</v>
      </c>
    </row>
    <row r="16" spans="1:2" ht="18.75" customHeight="1">
      <c r="A16" s="2" t="s">
        <v>146</v>
      </c>
      <c r="B16" s="2" t="s">
        <v>187</v>
      </c>
    </row>
    <row r="17" spans="1:2" ht="18.75" customHeight="1">
      <c r="A17" s="2" t="s">
        <v>1</v>
      </c>
      <c r="B17" s="2" t="s">
        <v>20</v>
      </c>
    </row>
  </sheetData>
  <sheetProtection/>
  <mergeCells count="5">
    <mergeCell ref="A1:G1"/>
    <mergeCell ref="B13:G13"/>
    <mergeCell ref="C5:G5"/>
    <mergeCell ref="C6:G6"/>
    <mergeCell ref="C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7"/>
  <sheetViews>
    <sheetView zoomScalePageLayoutView="0" workbookViewId="0" topLeftCell="A1">
      <selection activeCell="A13" sqref="A13"/>
    </sheetView>
  </sheetViews>
  <sheetFormatPr defaultColWidth="10.50390625" defaultRowHeight="14.25"/>
  <cols>
    <col min="1" max="1" width="10.625" style="2" customWidth="1"/>
    <col min="2" max="2" width="17.125" style="2" customWidth="1"/>
    <col min="3" max="16384" width="10.50390625" style="2" customWidth="1"/>
  </cols>
  <sheetData>
    <row r="1" spans="1:7" s="1" customFormat="1" ht="18">
      <c r="A1" s="99" t="s">
        <v>21</v>
      </c>
      <c r="B1" s="99"/>
      <c r="C1" s="99"/>
      <c r="D1" s="99"/>
      <c r="E1" s="99"/>
      <c r="F1" s="99"/>
      <c r="G1" s="99"/>
    </row>
    <row r="3" ht="18.75" customHeight="1">
      <c r="A3" s="3" t="s">
        <v>22</v>
      </c>
    </row>
    <row r="4" spans="1:2" ht="18.75" customHeight="1">
      <c r="A4" s="2" t="s">
        <v>115</v>
      </c>
      <c r="B4" s="2" t="s">
        <v>197</v>
      </c>
    </row>
    <row r="5" spans="1:8" ht="33.75" customHeight="1">
      <c r="A5" s="52" t="s">
        <v>65</v>
      </c>
      <c r="B5" s="2" t="s">
        <v>117</v>
      </c>
      <c r="C5" s="101" t="s">
        <v>200</v>
      </c>
      <c r="D5" s="101"/>
      <c r="E5" s="101"/>
      <c r="F5" s="101"/>
      <c r="G5" s="101"/>
      <c r="H5" s="91"/>
    </row>
    <row r="6" spans="1:8" ht="18.75" customHeight="1">
      <c r="A6" s="52"/>
      <c r="B6" s="91" t="s">
        <v>118</v>
      </c>
      <c r="C6" s="101" t="s">
        <v>191</v>
      </c>
      <c r="D6" s="101"/>
      <c r="E6" s="101"/>
      <c r="F6" s="101"/>
      <c r="G6" s="101"/>
      <c r="H6" s="14"/>
    </row>
    <row r="7" spans="1:8" ht="47.25" customHeight="1">
      <c r="A7" s="52"/>
      <c r="B7" s="92" t="s">
        <v>202</v>
      </c>
      <c r="C7" s="101" t="s">
        <v>192</v>
      </c>
      <c r="D7" s="101"/>
      <c r="E7" s="101"/>
      <c r="F7" s="101"/>
      <c r="G7" s="101"/>
      <c r="H7" s="91"/>
    </row>
    <row r="8" ht="18.75" customHeight="1"/>
    <row r="9" spans="1:2" ht="18.75" customHeight="1">
      <c r="A9" s="5"/>
      <c r="B9" s="3" t="s">
        <v>23</v>
      </c>
    </row>
    <row r="10" ht="18.75" customHeight="1"/>
    <row r="11" ht="18.75" customHeight="1">
      <c r="A11" s="3" t="s">
        <v>24</v>
      </c>
    </row>
    <row r="12" spans="1:2" ht="18.75" customHeight="1">
      <c r="A12" s="2" t="s">
        <v>147</v>
      </c>
      <c r="B12" s="2" t="s">
        <v>201</v>
      </c>
    </row>
    <row r="13" spans="1:7" ht="47.25" customHeight="1">
      <c r="A13" s="94" t="s">
        <v>203</v>
      </c>
      <c r="B13" s="100" t="s">
        <v>193</v>
      </c>
      <c r="C13" s="100"/>
      <c r="D13" s="100"/>
      <c r="E13" s="100"/>
      <c r="F13" s="100"/>
      <c r="G13" s="100"/>
    </row>
    <row r="14" spans="1:2" ht="18.75" customHeight="1">
      <c r="A14" s="2" t="s">
        <v>194</v>
      </c>
      <c r="B14" s="2" t="s">
        <v>195</v>
      </c>
    </row>
    <row r="15" spans="1:2" ht="18.75" customHeight="1">
      <c r="A15" s="2" t="s">
        <v>103</v>
      </c>
      <c r="B15" s="93" t="s">
        <v>198</v>
      </c>
    </row>
    <row r="16" spans="1:2" ht="18.75" customHeight="1">
      <c r="A16" s="2" t="s">
        <v>107</v>
      </c>
      <c r="B16" s="93" t="s">
        <v>199</v>
      </c>
    </row>
    <row r="17" spans="1:2" ht="18.75" customHeight="1">
      <c r="A17" s="2" t="s">
        <v>1</v>
      </c>
      <c r="B17" s="2" t="s">
        <v>196</v>
      </c>
    </row>
    <row r="18" ht="18.75" customHeight="1"/>
  </sheetData>
  <sheetProtection/>
  <mergeCells count="5">
    <mergeCell ref="A1:G1"/>
    <mergeCell ref="B13:G13"/>
    <mergeCell ref="C5:G5"/>
    <mergeCell ref="C6:G6"/>
    <mergeCell ref="C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17"/>
  <sheetViews>
    <sheetView zoomScale="130" zoomScaleNormal="130" zoomScalePageLayoutView="0" workbookViewId="0" topLeftCell="A1">
      <selection activeCell="A21" sqref="A21"/>
    </sheetView>
  </sheetViews>
  <sheetFormatPr defaultColWidth="10.50390625" defaultRowHeight="14.25"/>
  <cols>
    <col min="1" max="1" width="11.875" style="2" customWidth="1"/>
    <col min="2" max="2" width="17.125" style="2" customWidth="1"/>
    <col min="3" max="16384" width="10.50390625" style="2" customWidth="1"/>
  </cols>
  <sheetData>
    <row r="1" spans="1:7" s="1" customFormat="1" ht="18">
      <c r="A1" s="99" t="s">
        <v>158</v>
      </c>
      <c r="B1" s="99"/>
      <c r="C1" s="99"/>
      <c r="D1" s="99"/>
      <c r="E1" s="99"/>
      <c r="F1" s="99"/>
      <c r="G1" s="99"/>
    </row>
    <row r="3" ht="18.75" customHeight="1">
      <c r="A3" s="3" t="s">
        <v>159</v>
      </c>
    </row>
    <row r="4" spans="1:2" ht="18.75" customHeight="1">
      <c r="A4" s="2" t="s">
        <v>115</v>
      </c>
      <c r="B4" s="2" t="s">
        <v>160</v>
      </c>
    </row>
    <row r="5" spans="1:8" ht="33.75" customHeight="1">
      <c r="A5" s="52" t="s">
        <v>68</v>
      </c>
      <c r="B5" s="2" t="s">
        <v>117</v>
      </c>
      <c r="C5" s="101" t="s">
        <v>175</v>
      </c>
      <c r="D5" s="101"/>
      <c r="E5" s="101"/>
      <c r="F5" s="101"/>
      <c r="G5" s="101"/>
      <c r="H5" s="4"/>
    </row>
    <row r="6" spans="1:8" ht="18.75" customHeight="1">
      <c r="A6" s="52"/>
      <c r="B6" s="4" t="s">
        <v>118</v>
      </c>
      <c r="C6" s="101" t="s">
        <v>161</v>
      </c>
      <c r="D6" s="101"/>
      <c r="E6" s="101"/>
      <c r="F6" s="101"/>
      <c r="G6" s="101"/>
      <c r="H6" s="14"/>
    </row>
    <row r="7" spans="1:8" ht="49.5" customHeight="1">
      <c r="A7" s="52"/>
      <c r="B7" s="90" t="s">
        <v>162</v>
      </c>
      <c r="C7" s="101" t="s">
        <v>176</v>
      </c>
      <c r="D7" s="101"/>
      <c r="E7" s="101"/>
      <c r="F7" s="101"/>
      <c r="G7" s="101"/>
      <c r="H7" s="4"/>
    </row>
    <row r="8" ht="18.75" customHeight="1"/>
    <row r="9" spans="1:2" ht="18.75" customHeight="1">
      <c r="A9" s="5"/>
      <c r="B9" s="3" t="s">
        <v>177</v>
      </c>
    </row>
    <row r="10" ht="18.75" customHeight="1"/>
    <row r="11" ht="18.75" customHeight="1">
      <c r="A11" s="3" t="s">
        <v>25</v>
      </c>
    </row>
    <row r="12" spans="1:2" ht="18.75" customHeight="1">
      <c r="A12" s="2" t="s">
        <v>147</v>
      </c>
      <c r="B12" s="2" t="s">
        <v>163</v>
      </c>
    </row>
    <row r="13" spans="1:7" ht="45" customHeight="1">
      <c r="A13" s="90" t="s">
        <v>164</v>
      </c>
      <c r="B13" s="100" t="s">
        <v>165</v>
      </c>
      <c r="C13" s="100"/>
      <c r="D13" s="100"/>
      <c r="E13" s="100"/>
      <c r="F13" s="100"/>
      <c r="G13" s="100"/>
    </row>
    <row r="14" spans="1:2" ht="18.75" customHeight="1">
      <c r="A14" s="2" t="s">
        <v>144</v>
      </c>
      <c r="B14" s="2" t="s">
        <v>166</v>
      </c>
    </row>
    <row r="15" spans="1:2" ht="18.75" customHeight="1">
      <c r="A15" s="2" t="s">
        <v>145</v>
      </c>
      <c r="B15" s="2" t="s">
        <v>178</v>
      </c>
    </row>
    <row r="16" spans="1:2" ht="18.75" customHeight="1">
      <c r="A16" s="2" t="s">
        <v>146</v>
      </c>
      <c r="B16" s="2" t="s">
        <v>179</v>
      </c>
    </row>
    <row r="17" spans="1:2" ht="18.75" customHeight="1">
      <c r="A17" s="2" t="s">
        <v>1</v>
      </c>
      <c r="B17" s="2" t="s">
        <v>167</v>
      </c>
    </row>
    <row r="18" ht="18.75" customHeight="1"/>
  </sheetData>
  <sheetProtection/>
  <mergeCells count="5">
    <mergeCell ref="A1:G1"/>
    <mergeCell ref="B13:G13"/>
    <mergeCell ref="C5:G5"/>
    <mergeCell ref="C6:G6"/>
    <mergeCell ref="C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B14" sqref="B14"/>
    </sheetView>
  </sheetViews>
  <sheetFormatPr defaultColWidth="9.375" defaultRowHeight="18" customHeight="1"/>
  <cols>
    <col min="1" max="1" width="41.50390625" style="19" customWidth="1"/>
    <col min="2" max="2" width="10.875" style="20" customWidth="1"/>
    <col min="3" max="3" width="21.75390625" style="20" customWidth="1"/>
    <col min="4" max="4" width="11.75390625" style="19" customWidth="1"/>
    <col min="5" max="5" width="2.50390625" style="21" customWidth="1"/>
    <col min="6" max="8" width="9.625" style="21" customWidth="1"/>
    <col min="9" max="9" width="8.75390625" style="19" customWidth="1"/>
    <col min="10" max="10" width="10.50390625" style="21" customWidth="1"/>
    <col min="11" max="14" width="9.25390625" style="19" customWidth="1"/>
    <col min="15" max="16384" width="9.375" style="19" customWidth="1"/>
  </cols>
  <sheetData>
    <row r="1" spans="1:14" s="16" customFormat="1" ht="20.25">
      <c r="A1" s="17" t="str">
        <f>reserviert!H2</f>
        <v>Beurteilung der Ganzkörper-Vibrationsbelastung</v>
      </c>
      <c r="B1" s="15"/>
      <c r="C1" s="15"/>
      <c r="E1" s="17"/>
      <c r="F1" s="21"/>
      <c r="K1" s="18"/>
      <c r="L1" s="18"/>
      <c r="M1" s="18"/>
      <c r="N1" s="18"/>
    </row>
    <row r="2" spans="6:14" ht="18" customHeight="1">
      <c r="F2" s="19"/>
      <c r="G2" s="19"/>
      <c r="H2" s="19"/>
      <c r="K2" s="18"/>
      <c r="L2" s="18"/>
      <c r="M2" s="18"/>
      <c r="N2" s="18"/>
    </row>
    <row r="3" spans="1:14" ht="18" customHeight="1">
      <c r="A3" s="21" t="str">
        <f>reserviert!H3</f>
        <v>Firma:</v>
      </c>
      <c r="B3" s="120"/>
      <c r="C3" s="121"/>
      <c r="D3" s="122"/>
      <c r="F3" s="19"/>
      <c r="G3" s="19"/>
      <c r="H3" s="19"/>
      <c r="I3" s="18"/>
      <c r="J3" s="22"/>
      <c r="K3" s="18"/>
      <c r="L3" s="18"/>
      <c r="M3" s="18"/>
      <c r="N3" s="18"/>
    </row>
    <row r="4" spans="1:14" ht="18" customHeight="1">
      <c r="A4" s="21" t="str">
        <f>reserviert!H4</f>
        <v>Abteilung:</v>
      </c>
      <c r="B4" s="120"/>
      <c r="C4" s="121"/>
      <c r="D4" s="122"/>
      <c r="F4" s="43" t="str">
        <f>reserviert!H29</f>
        <v>Zeitumrechnung</v>
      </c>
      <c r="G4" s="44"/>
      <c r="H4" s="18"/>
      <c r="I4" s="18"/>
      <c r="J4" s="22"/>
      <c r="K4" s="18"/>
      <c r="L4" s="18"/>
      <c r="M4" s="18"/>
      <c r="N4" s="18"/>
    </row>
    <row r="5" spans="1:14" ht="18" customHeight="1">
      <c r="A5" s="21" t="str">
        <f>reserviert!H5</f>
        <v>Funktion:</v>
      </c>
      <c r="B5" s="120"/>
      <c r="C5" s="121"/>
      <c r="D5" s="122"/>
      <c r="F5" s="45" t="s">
        <v>33</v>
      </c>
      <c r="G5" s="45" t="s">
        <v>32</v>
      </c>
      <c r="H5" s="18"/>
      <c r="I5" s="18"/>
      <c r="J5" s="19"/>
      <c r="K5" s="18"/>
      <c r="L5" s="18"/>
      <c r="M5" s="18"/>
      <c r="N5" s="18"/>
    </row>
    <row r="6" spans="2:14" ht="18" customHeight="1">
      <c r="B6" s="117"/>
      <c r="C6" s="118"/>
      <c r="D6" s="119"/>
      <c r="F6" s="84"/>
      <c r="G6" s="46">
        <f>IF(ISNUMBER(F6),F6*24,"")</f>
      </c>
      <c r="H6" s="18"/>
      <c r="I6" s="18"/>
      <c r="J6" s="22"/>
      <c r="K6" s="18"/>
      <c r="L6" s="18"/>
      <c r="M6" s="18"/>
      <c r="N6" s="18"/>
    </row>
    <row r="7" spans="1:14" ht="18" customHeight="1">
      <c r="A7" s="40" t="str">
        <f>reserviert!H6</f>
        <v>Beurteilung durch:</v>
      </c>
      <c r="B7" s="105"/>
      <c r="C7" s="106"/>
      <c r="D7" s="107"/>
      <c r="F7" s="24"/>
      <c r="G7" s="23"/>
      <c r="H7" s="23"/>
      <c r="I7" s="18"/>
      <c r="J7" s="22"/>
      <c r="K7" s="18"/>
      <c r="L7" s="18"/>
      <c r="M7" s="18"/>
      <c r="N7" s="18"/>
    </row>
    <row r="8" spans="1:14" ht="18" customHeight="1">
      <c r="A8" s="77" t="str">
        <f>reserviert!H7</f>
        <v>Messgerät / Datengrundlage:</v>
      </c>
      <c r="B8" s="105"/>
      <c r="C8" s="106"/>
      <c r="D8" s="107"/>
      <c r="F8" s="24"/>
      <c r="G8" s="23"/>
      <c r="H8" s="23"/>
      <c r="I8" s="18"/>
      <c r="J8" s="22"/>
      <c r="K8" s="18"/>
      <c r="L8" s="18"/>
      <c r="M8" s="18"/>
      <c r="N8" s="18"/>
    </row>
    <row r="9" spans="1:14" ht="18" customHeight="1">
      <c r="A9" s="83"/>
      <c r="B9" s="105"/>
      <c r="C9" s="106"/>
      <c r="D9" s="107"/>
      <c r="F9" s="25">
        <f>IF(J14&gt;1,reserviert!H31,"")</f>
      </c>
      <c r="G9" s="23"/>
      <c r="H9" s="23"/>
      <c r="I9" s="18"/>
      <c r="J9" s="22"/>
      <c r="K9" s="18"/>
      <c r="L9" s="18"/>
      <c r="M9" s="18"/>
      <c r="N9" s="18"/>
    </row>
    <row r="10" spans="1:14" ht="18" customHeight="1">
      <c r="A10" s="83"/>
      <c r="B10" s="105"/>
      <c r="C10" s="106"/>
      <c r="D10" s="107"/>
      <c r="F10" s="24"/>
      <c r="G10" s="23"/>
      <c r="H10" s="23"/>
      <c r="I10" s="18"/>
      <c r="J10" s="22"/>
      <c r="K10" s="18"/>
      <c r="L10" s="18"/>
      <c r="M10" s="18"/>
      <c r="N10" s="18"/>
    </row>
    <row r="11" spans="1:14" ht="33.75" customHeight="1">
      <c r="A11" s="108"/>
      <c r="B11" s="109"/>
      <c r="C11" s="109"/>
      <c r="D11" s="110"/>
      <c r="F11" s="26" t="str">
        <f>reserviert!H30</f>
        <v>Berechnungen</v>
      </c>
      <c r="G11" s="23"/>
      <c r="H11" s="23"/>
      <c r="I11" s="18"/>
      <c r="J11" s="23"/>
      <c r="K11" s="18"/>
      <c r="L11" s="18"/>
      <c r="M11" s="18"/>
      <c r="N11" s="18"/>
    </row>
    <row r="12" spans="1:11" ht="18" customHeight="1">
      <c r="A12" s="27" t="str">
        <f>reserviert!H10</f>
        <v>Tätigkeit</v>
      </c>
      <c r="B12" s="28" t="s">
        <v>134</v>
      </c>
      <c r="C12" s="28" t="str">
        <f>reserviert!H11</f>
        <v>Expositionszeit</v>
      </c>
      <c r="D12" s="71" t="str">
        <f>reserviert!H13</f>
        <v>Anteil</v>
      </c>
      <c r="E12" s="34"/>
      <c r="F12" s="30" t="s">
        <v>28</v>
      </c>
      <c r="G12" s="30" t="s">
        <v>135</v>
      </c>
      <c r="H12" s="30" t="s">
        <v>136</v>
      </c>
      <c r="I12" s="30" t="s">
        <v>103</v>
      </c>
      <c r="J12" s="18" t="s">
        <v>30</v>
      </c>
      <c r="K12" s="18"/>
    </row>
    <row r="13" spans="1:11" ht="18" customHeight="1">
      <c r="A13" s="31" t="s">
        <v>2</v>
      </c>
      <c r="B13" s="31" t="s">
        <v>105</v>
      </c>
      <c r="C13" s="31" t="str">
        <f>reserviert!$H$27</f>
        <v>h.xx/Tag</v>
      </c>
      <c r="D13" s="31"/>
      <c r="E13" s="34"/>
      <c r="F13" s="30" t="s">
        <v>0</v>
      </c>
      <c r="G13" s="30" t="s">
        <v>102</v>
      </c>
      <c r="H13" s="30" t="s">
        <v>106</v>
      </c>
      <c r="I13" s="30" t="s">
        <v>102</v>
      </c>
      <c r="J13" s="30" t="s">
        <v>0</v>
      </c>
      <c r="K13" s="32"/>
    </row>
    <row r="14" spans="1:11" ht="18" customHeight="1">
      <c r="A14" s="85"/>
      <c r="B14" s="86"/>
      <c r="C14" s="87"/>
      <c r="D14" s="70">
        <f aca="true" t="shared" si="0" ref="D14:D23">IF(ISNUMBER(G14),REPT("|",ROUND((G14/I$14)^2*20,0)),"")</f>
      </c>
      <c r="E14" s="37"/>
      <c r="F14" s="48" t="str">
        <f aca="true" t="shared" si="1" ref="F14:F23">IF(ISNUMBER(C14),C14/Tagesstunden,"-")</f>
        <v>-</v>
      </c>
      <c r="G14" s="63" t="str">
        <f aca="true" t="shared" si="2" ref="G14:G23">IF(ISNUMBER($C14),SQRT($C14/Tagesstunden)*B14,"-")</f>
        <v>-</v>
      </c>
      <c r="H14" s="63" t="str">
        <f>IF(ISNUMBER(G14),G14^2,"-")</f>
        <v>-</v>
      </c>
      <c r="I14" s="24">
        <f>SQRT(SUM(H14:H23))</f>
        <v>0</v>
      </c>
      <c r="J14" s="36">
        <f>SUM(F14:F23)</f>
        <v>0</v>
      </c>
      <c r="K14" s="22"/>
    </row>
    <row r="15" spans="1:11" ht="18" customHeight="1">
      <c r="A15" s="85"/>
      <c r="B15" s="86"/>
      <c r="C15" s="87"/>
      <c r="D15" s="70">
        <f t="shared" si="0"/>
      </c>
      <c r="E15" s="37"/>
      <c r="F15" s="48" t="str">
        <f t="shared" si="1"/>
        <v>-</v>
      </c>
      <c r="G15" s="63" t="str">
        <f t="shared" si="2"/>
        <v>-</v>
      </c>
      <c r="H15" s="63" t="str">
        <f aca="true" t="shared" si="3" ref="H15:H23">IF(ISNUMBER(G15),G15^2,"-")</f>
        <v>-</v>
      </c>
      <c r="I15" s="22"/>
      <c r="J15" s="22"/>
      <c r="K15" s="22"/>
    </row>
    <row r="16" spans="1:11" ht="18" customHeight="1">
      <c r="A16" s="85"/>
      <c r="B16" s="86"/>
      <c r="C16" s="87"/>
      <c r="D16" s="70">
        <f t="shared" si="0"/>
      </c>
      <c r="E16" s="37"/>
      <c r="F16" s="48" t="str">
        <f t="shared" si="1"/>
        <v>-</v>
      </c>
      <c r="G16" s="63" t="str">
        <f t="shared" si="2"/>
        <v>-</v>
      </c>
      <c r="H16" s="63" t="str">
        <f t="shared" si="3"/>
        <v>-</v>
      </c>
      <c r="J16" s="22"/>
      <c r="K16" s="18"/>
    </row>
    <row r="17" spans="1:11" ht="18" customHeight="1">
      <c r="A17" s="85"/>
      <c r="B17" s="86"/>
      <c r="C17" s="87"/>
      <c r="D17" s="70">
        <f t="shared" si="0"/>
      </c>
      <c r="E17" s="37"/>
      <c r="F17" s="48" t="str">
        <f t="shared" si="1"/>
        <v>-</v>
      </c>
      <c r="G17" s="63" t="str">
        <f t="shared" si="2"/>
        <v>-</v>
      </c>
      <c r="H17" s="63" t="str">
        <f t="shared" si="3"/>
        <v>-</v>
      </c>
      <c r="J17" s="22"/>
      <c r="K17" s="18"/>
    </row>
    <row r="18" spans="1:11" ht="18" customHeight="1">
      <c r="A18" s="85"/>
      <c r="B18" s="86"/>
      <c r="C18" s="87"/>
      <c r="D18" s="70">
        <f t="shared" si="0"/>
      </c>
      <c r="E18" s="37"/>
      <c r="F18" s="48" t="str">
        <f t="shared" si="1"/>
        <v>-</v>
      </c>
      <c r="G18" s="63" t="str">
        <f t="shared" si="2"/>
        <v>-</v>
      </c>
      <c r="H18" s="63" t="str">
        <f t="shared" si="3"/>
        <v>-</v>
      </c>
      <c r="J18" s="22"/>
      <c r="K18" s="18"/>
    </row>
    <row r="19" spans="1:11" ht="18" customHeight="1">
      <c r="A19" s="85"/>
      <c r="B19" s="86"/>
      <c r="C19" s="87"/>
      <c r="D19" s="70">
        <f t="shared" si="0"/>
      </c>
      <c r="E19" s="37"/>
      <c r="F19" s="48" t="str">
        <f t="shared" si="1"/>
        <v>-</v>
      </c>
      <c r="G19" s="63" t="str">
        <f t="shared" si="2"/>
        <v>-</v>
      </c>
      <c r="H19" s="63" t="str">
        <f t="shared" si="3"/>
        <v>-</v>
      </c>
      <c r="I19" s="22"/>
      <c r="J19" s="22"/>
      <c r="K19" s="22"/>
    </row>
    <row r="20" spans="1:11" ht="18" customHeight="1">
      <c r="A20" s="85"/>
      <c r="B20" s="86"/>
      <c r="C20" s="87"/>
      <c r="D20" s="70">
        <f t="shared" si="0"/>
      </c>
      <c r="E20" s="37"/>
      <c r="F20" s="48" t="str">
        <f t="shared" si="1"/>
        <v>-</v>
      </c>
      <c r="G20" s="63" t="str">
        <f t="shared" si="2"/>
        <v>-</v>
      </c>
      <c r="H20" s="63" t="str">
        <f t="shared" si="3"/>
        <v>-</v>
      </c>
      <c r="I20" s="22"/>
      <c r="J20" s="22"/>
      <c r="K20" s="18"/>
    </row>
    <row r="21" spans="1:11" ht="18" customHeight="1">
      <c r="A21" s="85"/>
      <c r="B21" s="86"/>
      <c r="C21" s="87"/>
      <c r="D21" s="70">
        <f t="shared" si="0"/>
      </c>
      <c r="E21" s="37"/>
      <c r="F21" s="48" t="str">
        <f t="shared" si="1"/>
        <v>-</v>
      </c>
      <c r="G21" s="63" t="str">
        <f t="shared" si="2"/>
        <v>-</v>
      </c>
      <c r="H21" s="63" t="str">
        <f t="shared" si="3"/>
        <v>-</v>
      </c>
      <c r="I21" s="22"/>
      <c r="J21" s="22"/>
      <c r="K21" s="18"/>
    </row>
    <row r="22" spans="1:11" ht="18" customHeight="1">
      <c r="A22" s="85"/>
      <c r="B22" s="86"/>
      <c r="C22" s="87"/>
      <c r="D22" s="70">
        <f t="shared" si="0"/>
      </c>
      <c r="E22" s="37"/>
      <c r="F22" s="48" t="str">
        <f t="shared" si="1"/>
        <v>-</v>
      </c>
      <c r="G22" s="63" t="str">
        <f t="shared" si="2"/>
        <v>-</v>
      </c>
      <c r="H22" s="63" t="str">
        <f t="shared" si="3"/>
        <v>-</v>
      </c>
      <c r="I22" s="22"/>
      <c r="J22" s="22"/>
      <c r="K22" s="18"/>
    </row>
    <row r="23" spans="1:11" ht="18" customHeight="1">
      <c r="A23" s="85"/>
      <c r="B23" s="86"/>
      <c r="C23" s="87"/>
      <c r="D23" s="70">
        <f t="shared" si="0"/>
      </c>
      <c r="E23" s="37"/>
      <c r="F23" s="48" t="str">
        <f t="shared" si="1"/>
        <v>-</v>
      </c>
      <c r="G23" s="63" t="str">
        <f t="shared" si="2"/>
        <v>-</v>
      </c>
      <c r="H23" s="63" t="str">
        <f t="shared" si="3"/>
        <v>-</v>
      </c>
      <c r="I23" s="22"/>
      <c r="J23" s="22"/>
      <c r="K23" s="22"/>
    </row>
    <row r="24" spans="2:13" ht="18" customHeight="1">
      <c r="B24" s="19"/>
      <c r="C24" s="19"/>
      <c r="E24" s="19"/>
      <c r="F24" s="19"/>
      <c r="G24" s="38"/>
      <c r="H24" s="38"/>
      <c r="J24" s="19"/>
      <c r="K24" s="40"/>
      <c r="L24" s="40"/>
      <c r="M24" s="40"/>
    </row>
    <row r="25" spans="1:13" ht="36" customHeight="1">
      <c r="A25" s="81" t="str">
        <f>reserviert!H19</f>
        <v>Ganzkörper-Tagesexpositionswert (gemittelt über das Jahr)</v>
      </c>
      <c r="B25" s="28" t="s">
        <v>155</v>
      </c>
      <c r="C25" s="53">
        <f>IF($I$14,ROUND(A8_h,1),"")</f>
      </c>
      <c r="D25" s="29" t="s">
        <v>104</v>
      </c>
      <c r="G25" s="19"/>
      <c r="H25" s="19"/>
      <c r="J25" s="19"/>
      <c r="K25" s="40"/>
      <c r="L25" s="40"/>
      <c r="M25" s="40"/>
    </row>
    <row r="26" spans="1:13" ht="6.75" customHeight="1">
      <c r="A26" s="42"/>
      <c r="B26" s="41"/>
      <c r="C26" s="75"/>
      <c r="D26" s="66"/>
      <c r="G26" s="19"/>
      <c r="H26" s="19"/>
      <c r="J26" s="19"/>
      <c r="K26" s="40"/>
      <c r="L26" s="40"/>
      <c r="M26" s="40"/>
    </row>
    <row r="27" spans="1:17" ht="18" customHeight="1">
      <c r="A27" s="67" t="s">
        <v>124</v>
      </c>
      <c r="B27" s="69"/>
      <c r="C27" s="69" t="str">
        <f>IF(AND(ISNUMBER(A8_h_gerundet),A8_h_gerundet&gt;=0.5),"M2","-")</f>
        <v>-</v>
      </c>
      <c r="D27" s="68"/>
      <c r="E27" s="42"/>
      <c r="F27" s="42"/>
      <c r="G27" s="42"/>
      <c r="H27" s="42"/>
      <c r="I27" s="42"/>
      <c r="J27" s="40"/>
      <c r="K27" s="40"/>
      <c r="L27" s="40"/>
      <c r="M27" s="40"/>
      <c r="N27" s="40"/>
      <c r="O27" s="40"/>
      <c r="P27" s="40"/>
      <c r="Q27" s="40"/>
    </row>
    <row r="28" ht="6.75" customHeight="1"/>
    <row r="29" spans="1:4" ht="18" customHeight="1">
      <c r="A29" s="111" t="str">
        <f>'[1]reserviert'!H20</f>
        <v>zu treffende Massnahmen:</v>
      </c>
      <c r="B29" s="112"/>
      <c r="C29" s="112"/>
      <c r="D29" s="113"/>
    </row>
    <row r="30" spans="1:4" ht="129.75" customHeight="1">
      <c r="A30" s="114">
        <f>IF(C27="-","",VLOOKUP(C27,reserviert!G37:H39,2))</f>
      </c>
      <c r="B30" s="115"/>
      <c r="C30" s="115"/>
      <c r="D30" s="116"/>
    </row>
    <row r="31" spans="1:4" ht="45.75" customHeight="1">
      <c r="A31" s="102" t="str">
        <f>reserviert!H39</f>
        <v>Weitere Informationen zu Vibrationen und Massnahmen finden Sie in der Broschüre "Risikofaktor Vibrationen. So schützen Sie die Gesundheit Ihrer Mitarbeitenden" (Bestellnummer: 44089.d)</v>
      </c>
      <c r="B31" s="103"/>
      <c r="C31" s="103"/>
      <c r="D31" s="104"/>
    </row>
  </sheetData>
  <sheetProtection sheet="1" selectLockedCells="1"/>
  <mergeCells count="12">
    <mergeCell ref="B6:D6"/>
    <mergeCell ref="B3:D3"/>
    <mergeCell ref="B4:D4"/>
    <mergeCell ref="B5:D5"/>
    <mergeCell ref="B7:D7"/>
    <mergeCell ref="A31:D31"/>
    <mergeCell ref="B10:D10"/>
    <mergeCell ref="B8:D8"/>
    <mergeCell ref="B9:D9"/>
    <mergeCell ref="A11:D11"/>
    <mergeCell ref="A29:D29"/>
    <mergeCell ref="A30:D30"/>
  </mergeCells>
  <conditionalFormatting sqref="G24:H24">
    <cfRule type="cellIs" priority="2" dxfId="4" operator="greaterThan" stopIfTrue="1">
      <formula>#REF!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3"/>
  <ignoredErrors>
    <ignoredError sqref="A8" unlockedFormula="1"/>
  </ignoredErrors>
  <legacyDrawing r:id="rId2"/>
  <oleObjects>
    <oleObject progId="Equation.3" shapeId="30649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0">
      <selection activeCell="B14" sqref="B14"/>
    </sheetView>
  </sheetViews>
  <sheetFormatPr defaultColWidth="9.375" defaultRowHeight="18" customHeight="1"/>
  <cols>
    <col min="1" max="1" width="42.25390625" style="19" customWidth="1"/>
    <col min="2" max="2" width="11.125" style="20" customWidth="1"/>
    <col min="3" max="3" width="19.625" style="20" customWidth="1"/>
    <col min="4" max="4" width="10.75390625" style="19" customWidth="1"/>
    <col min="5" max="5" width="2.50390625" style="21" customWidth="1"/>
    <col min="6" max="7" width="9.625" style="21" customWidth="1"/>
    <col min="8" max="8" width="8.75390625" style="19" customWidth="1"/>
    <col min="9" max="9" width="10.50390625" style="21" customWidth="1"/>
    <col min="10" max="13" width="9.25390625" style="19" customWidth="1"/>
    <col min="14" max="16384" width="9.375" style="19" customWidth="1"/>
  </cols>
  <sheetData>
    <row r="1" spans="1:13" s="16" customFormat="1" ht="20.25">
      <c r="A1" s="17" t="str">
        <f>reserviert!H2</f>
        <v>Beurteilung der Ganzkörper-Vibrationsbelastung</v>
      </c>
      <c r="B1" s="15"/>
      <c r="C1" s="15"/>
      <c r="E1" s="17"/>
      <c r="J1" s="18"/>
      <c r="K1" s="18"/>
      <c r="L1" s="18"/>
      <c r="M1" s="18"/>
    </row>
    <row r="2" spans="6:13" ht="18" customHeight="1">
      <c r="F2" s="19"/>
      <c r="G2" s="19"/>
      <c r="J2" s="18"/>
      <c r="K2" s="18"/>
      <c r="L2" s="18"/>
      <c r="M2" s="18"/>
    </row>
    <row r="3" spans="1:13" ht="18" customHeight="1">
      <c r="A3" s="21" t="str">
        <f>reserviert!H3</f>
        <v>Firma:</v>
      </c>
      <c r="B3" s="120"/>
      <c r="C3" s="121"/>
      <c r="D3" s="122"/>
      <c r="F3" s="19"/>
      <c r="G3" s="19"/>
      <c r="H3" s="18"/>
      <c r="I3" s="22"/>
      <c r="J3" s="18"/>
      <c r="K3" s="18"/>
      <c r="L3" s="18"/>
      <c r="M3" s="18"/>
    </row>
    <row r="4" spans="1:13" ht="18" customHeight="1">
      <c r="A4" s="21" t="str">
        <f>reserviert!H4</f>
        <v>Abteilung:</v>
      </c>
      <c r="B4" s="120"/>
      <c r="C4" s="121"/>
      <c r="D4" s="122"/>
      <c r="F4" s="18"/>
      <c r="G4" s="18"/>
      <c r="H4" s="18"/>
      <c r="I4" s="22"/>
      <c r="J4" s="18"/>
      <c r="K4" s="18"/>
      <c r="L4" s="18"/>
      <c r="M4" s="18"/>
    </row>
    <row r="5" spans="1:13" ht="18" customHeight="1">
      <c r="A5" s="21" t="str">
        <f>reserviert!H5</f>
        <v>Funktion:</v>
      </c>
      <c r="B5" s="120"/>
      <c r="C5" s="121"/>
      <c r="D5" s="122"/>
      <c r="F5" s="18"/>
      <c r="G5" s="18"/>
      <c r="H5" s="18"/>
      <c r="I5" s="19"/>
      <c r="J5" s="18"/>
      <c r="K5" s="18"/>
      <c r="L5" s="18"/>
      <c r="M5" s="18"/>
    </row>
    <row r="6" spans="2:13" ht="18" customHeight="1">
      <c r="B6" s="126"/>
      <c r="C6" s="126"/>
      <c r="D6" s="126"/>
      <c r="F6" s="18"/>
      <c r="G6" s="18"/>
      <c r="H6" s="18"/>
      <c r="I6" s="22"/>
      <c r="J6" s="18"/>
      <c r="K6" s="18"/>
      <c r="L6" s="18"/>
      <c r="M6" s="18"/>
    </row>
    <row r="7" spans="1:13" ht="18" customHeight="1">
      <c r="A7" s="40" t="str">
        <f>reserviert!H6</f>
        <v>Beurteilung durch:</v>
      </c>
      <c r="B7" s="105"/>
      <c r="C7" s="106"/>
      <c r="D7" s="107"/>
      <c r="F7" s="23"/>
      <c r="G7" s="23"/>
      <c r="H7" s="18"/>
      <c r="I7" s="22"/>
      <c r="J7" s="18"/>
      <c r="K7" s="18"/>
      <c r="L7" s="18"/>
      <c r="M7" s="18"/>
    </row>
    <row r="8" spans="1:13" ht="18" customHeight="1">
      <c r="A8" s="77" t="str">
        <f>reserviert!H7</f>
        <v>Messgerät / Datengrundlage:</v>
      </c>
      <c r="B8" s="123"/>
      <c r="C8" s="124"/>
      <c r="D8" s="125"/>
      <c r="F8" s="23"/>
      <c r="G8" s="23"/>
      <c r="H8" s="18"/>
      <c r="I8" s="22"/>
      <c r="J8" s="18"/>
      <c r="K8" s="18"/>
      <c r="L8" s="18"/>
      <c r="M8" s="18"/>
    </row>
    <row r="9" spans="1:13" ht="18" customHeight="1">
      <c r="A9" s="83"/>
      <c r="B9" s="123"/>
      <c r="C9" s="124"/>
      <c r="D9" s="125"/>
      <c r="F9" s="23"/>
      <c r="G9" s="23"/>
      <c r="H9" s="18"/>
      <c r="I9" s="22"/>
      <c r="J9" s="18"/>
      <c r="K9" s="18"/>
      <c r="L9" s="18"/>
      <c r="M9" s="18"/>
    </row>
    <row r="10" spans="1:13" ht="18" customHeight="1">
      <c r="A10" s="83"/>
      <c r="B10" s="123"/>
      <c r="C10" s="124"/>
      <c r="D10" s="125"/>
      <c r="F10" s="23"/>
      <c r="G10" s="23"/>
      <c r="H10" s="18"/>
      <c r="I10" s="22"/>
      <c r="J10" s="18"/>
      <c r="K10" s="18"/>
      <c r="L10" s="18"/>
      <c r="M10" s="18"/>
    </row>
    <row r="11" spans="1:13" ht="18" customHeight="1">
      <c r="A11" s="47"/>
      <c r="F11" s="26" t="str">
        <f>reserviert!H30</f>
        <v>Berechnungen</v>
      </c>
      <c r="G11" s="23"/>
      <c r="H11" s="18"/>
      <c r="I11" s="23"/>
      <c r="J11" s="18"/>
      <c r="K11" s="18"/>
      <c r="L11" s="18"/>
      <c r="M11" s="18"/>
    </row>
    <row r="12" spans="1:10" ht="18" customHeight="1">
      <c r="A12" s="27" t="str">
        <f>reserviert!H10</f>
        <v>Tätigkeit</v>
      </c>
      <c r="B12" s="28" t="s">
        <v>134</v>
      </c>
      <c r="C12" s="28" t="str">
        <f>reserviert!H11</f>
        <v>Expositionszeit</v>
      </c>
      <c r="D12" s="71" t="str">
        <f>reserviert!H13</f>
        <v>Anteil</v>
      </c>
      <c r="E12" s="34"/>
      <c r="F12" s="30" t="s">
        <v>135</v>
      </c>
      <c r="G12" s="30" t="s">
        <v>136</v>
      </c>
      <c r="H12" s="30" t="s">
        <v>103</v>
      </c>
      <c r="I12" s="18" t="s">
        <v>30</v>
      </c>
      <c r="J12" s="18"/>
    </row>
    <row r="13" spans="1:10" ht="18" customHeight="1">
      <c r="A13" s="31" t="s">
        <v>2</v>
      </c>
      <c r="B13" s="31" t="s">
        <v>105</v>
      </c>
      <c r="C13" s="31" t="s">
        <v>0</v>
      </c>
      <c r="D13" s="31"/>
      <c r="E13" s="34"/>
      <c r="F13" s="30" t="s">
        <v>102</v>
      </c>
      <c r="G13" s="30" t="s">
        <v>106</v>
      </c>
      <c r="H13" s="30" t="s">
        <v>102</v>
      </c>
      <c r="I13" s="30" t="s">
        <v>0</v>
      </c>
      <c r="J13" s="32"/>
    </row>
    <row r="14" spans="1:10" ht="18" customHeight="1">
      <c r="A14" s="85"/>
      <c r="B14" s="86"/>
      <c r="C14" s="88"/>
      <c r="D14" s="70">
        <f aca="true" t="shared" si="0" ref="D14:D23">IF(ISNUMBER(F14),REPT("|",ROUND((F14/H$14)^2*20,0)),"")</f>
      </c>
      <c r="E14" s="37"/>
      <c r="F14" s="63" t="str">
        <f>IF(ISNUMBER($C14),SQRT($C14)*B14,"-")</f>
        <v>-</v>
      </c>
      <c r="G14" s="63" t="str">
        <f>IF(ISNUMBER(F14),F14^2,"-")</f>
        <v>-</v>
      </c>
      <c r="H14" s="24">
        <f>SQRT(SUM(G14:G23))</f>
        <v>0</v>
      </c>
      <c r="I14" s="36">
        <f>SUM(C14:C23)</f>
        <v>0</v>
      </c>
      <c r="J14" s="22"/>
    </row>
    <row r="15" spans="1:10" ht="18" customHeight="1">
      <c r="A15" s="85"/>
      <c r="B15" s="86"/>
      <c r="C15" s="88"/>
      <c r="D15" s="70">
        <f t="shared" si="0"/>
      </c>
      <c r="E15" s="37"/>
      <c r="F15" s="63" t="str">
        <f aca="true" t="shared" si="1" ref="F15:F23">IF(ISNUMBER($C15),SQRT($C15)*B15,"-")</f>
        <v>-</v>
      </c>
      <c r="G15" s="63" t="str">
        <f aca="true" t="shared" si="2" ref="G15:G23">IF(ISNUMBER(F15),F15^2,"-")</f>
        <v>-</v>
      </c>
      <c r="H15" s="22"/>
      <c r="I15" s="22"/>
      <c r="J15" s="22"/>
    </row>
    <row r="16" spans="1:10" ht="18" customHeight="1">
      <c r="A16" s="85"/>
      <c r="B16" s="86"/>
      <c r="C16" s="88"/>
      <c r="D16" s="70">
        <f t="shared" si="0"/>
      </c>
      <c r="E16" s="37"/>
      <c r="F16" s="63" t="str">
        <f t="shared" si="1"/>
        <v>-</v>
      </c>
      <c r="G16" s="63" t="str">
        <f t="shared" si="2"/>
        <v>-</v>
      </c>
      <c r="I16" s="22"/>
      <c r="J16" s="18"/>
    </row>
    <row r="17" spans="1:10" ht="18" customHeight="1">
      <c r="A17" s="85"/>
      <c r="B17" s="86"/>
      <c r="C17" s="88"/>
      <c r="D17" s="70">
        <f t="shared" si="0"/>
      </c>
      <c r="E17" s="37"/>
      <c r="F17" s="63" t="str">
        <f t="shared" si="1"/>
        <v>-</v>
      </c>
      <c r="G17" s="63" t="str">
        <f t="shared" si="2"/>
        <v>-</v>
      </c>
      <c r="I17" s="22"/>
      <c r="J17" s="18"/>
    </row>
    <row r="18" spans="1:10" ht="18" customHeight="1">
      <c r="A18" s="85"/>
      <c r="B18" s="86"/>
      <c r="C18" s="88"/>
      <c r="D18" s="70">
        <f t="shared" si="0"/>
      </c>
      <c r="E18" s="37"/>
      <c r="F18" s="63" t="str">
        <f t="shared" si="1"/>
        <v>-</v>
      </c>
      <c r="G18" s="63" t="str">
        <f t="shared" si="2"/>
        <v>-</v>
      </c>
      <c r="I18" s="22"/>
      <c r="J18" s="18"/>
    </row>
    <row r="19" spans="1:10" ht="18" customHeight="1">
      <c r="A19" s="85"/>
      <c r="B19" s="86"/>
      <c r="C19" s="88"/>
      <c r="D19" s="70">
        <f t="shared" si="0"/>
      </c>
      <c r="E19" s="37"/>
      <c r="F19" s="63" t="str">
        <f t="shared" si="1"/>
        <v>-</v>
      </c>
      <c r="G19" s="63" t="str">
        <f t="shared" si="2"/>
        <v>-</v>
      </c>
      <c r="H19" s="22"/>
      <c r="I19" s="22"/>
      <c r="J19" s="22"/>
    </row>
    <row r="20" spans="1:10" ht="18" customHeight="1">
      <c r="A20" s="85"/>
      <c r="B20" s="86"/>
      <c r="C20" s="88"/>
      <c r="D20" s="70">
        <f t="shared" si="0"/>
      </c>
      <c r="E20" s="37"/>
      <c r="F20" s="63" t="str">
        <f t="shared" si="1"/>
        <v>-</v>
      </c>
      <c r="G20" s="63" t="str">
        <f t="shared" si="2"/>
        <v>-</v>
      </c>
      <c r="H20" s="22"/>
      <c r="I20" s="22"/>
      <c r="J20" s="18"/>
    </row>
    <row r="21" spans="1:10" ht="18" customHeight="1">
      <c r="A21" s="85"/>
      <c r="B21" s="86"/>
      <c r="C21" s="88"/>
      <c r="D21" s="70">
        <f t="shared" si="0"/>
      </c>
      <c r="E21" s="37"/>
      <c r="F21" s="63" t="str">
        <f t="shared" si="1"/>
        <v>-</v>
      </c>
      <c r="G21" s="63" t="str">
        <f t="shared" si="2"/>
        <v>-</v>
      </c>
      <c r="H21" s="22"/>
      <c r="I21" s="22"/>
      <c r="J21" s="18"/>
    </row>
    <row r="22" spans="1:10" ht="18" customHeight="1">
      <c r="A22" s="85"/>
      <c r="B22" s="86"/>
      <c r="C22" s="88"/>
      <c r="D22" s="70">
        <f t="shared" si="0"/>
      </c>
      <c r="E22" s="37"/>
      <c r="F22" s="63" t="str">
        <f t="shared" si="1"/>
        <v>-</v>
      </c>
      <c r="G22" s="63" t="str">
        <f t="shared" si="2"/>
        <v>-</v>
      </c>
      <c r="H22" s="22"/>
      <c r="I22" s="22"/>
      <c r="J22" s="18"/>
    </row>
    <row r="23" spans="1:10" ht="18" customHeight="1">
      <c r="A23" s="85"/>
      <c r="B23" s="86"/>
      <c r="C23" s="88"/>
      <c r="D23" s="70">
        <f t="shared" si="0"/>
      </c>
      <c r="E23" s="37"/>
      <c r="F23" s="63" t="str">
        <f t="shared" si="1"/>
        <v>-</v>
      </c>
      <c r="G23" s="63" t="str">
        <f t="shared" si="2"/>
        <v>-</v>
      </c>
      <c r="H23" s="22"/>
      <c r="I23" s="22"/>
      <c r="J23" s="22"/>
    </row>
    <row r="24" spans="2:12" ht="18" customHeight="1">
      <c r="B24" s="19"/>
      <c r="C24" s="19"/>
      <c r="E24" s="19"/>
      <c r="F24" s="38"/>
      <c r="G24" s="38"/>
      <c r="I24" s="19"/>
      <c r="J24" s="40"/>
      <c r="K24" s="40"/>
      <c r="L24" s="40"/>
    </row>
    <row r="25" spans="1:12" ht="34.5" customHeight="1">
      <c r="A25" s="80" t="str">
        <f>reserviert!H19</f>
        <v>Ganzkörper-Tagesexpositionswert (gemittelt über das Jahr)</v>
      </c>
      <c r="B25" s="28" t="s">
        <v>155</v>
      </c>
      <c r="C25" s="53">
        <f>IF(A8_p,ROUND(A8_p,1),"")</f>
      </c>
      <c r="D25" s="29" t="s">
        <v>104</v>
      </c>
      <c r="F25" s="19"/>
      <c r="G25" s="19"/>
      <c r="I25" s="19"/>
      <c r="J25" s="40"/>
      <c r="K25" s="40"/>
      <c r="L25" s="40"/>
    </row>
    <row r="26" spans="1:5" s="40" customFormat="1" ht="6.75" customHeight="1">
      <c r="A26" s="42"/>
      <c r="B26" s="41"/>
      <c r="C26" s="75"/>
      <c r="D26" s="66"/>
      <c r="E26" s="42"/>
    </row>
    <row r="27" spans="1:17" ht="18" customHeight="1">
      <c r="A27" s="67" t="s">
        <v>124</v>
      </c>
      <c r="B27" s="69"/>
      <c r="C27" s="69" t="str">
        <f>IF(AND(ISNUMBER(A8_p_gerundet),A8_p_gerundet&gt;=0.5),"M2","-")</f>
        <v>-</v>
      </c>
      <c r="D27" s="68"/>
      <c r="E27" s="42"/>
      <c r="F27" s="42"/>
      <c r="G27" s="42"/>
      <c r="H27" s="42"/>
      <c r="I27" s="42"/>
      <c r="J27" s="40"/>
      <c r="K27" s="40"/>
      <c r="L27" s="40"/>
      <c r="M27" s="40"/>
      <c r="N27" s="40"/>
      <c r="O27" s="40"/>
      <c r="P27" s="40"/>
      <c r="Q27" s="40"/>
    </row>
    <row r="28" spans="8:11" ht="6.75" customHeight="1">
      <c r="H28" s="21"/>
      <c r="I28" s="19"/>
      <c r="K28" s="21"/>
    </row>
    <row r="29" spans="1:11" ht="18" customHeight="1">
      <c r="A29" s="111" t="str">
        <f>'[1]reserviert'!H20</f>
        <v>zu treffende Massnahmen:</v>
      </c>
      <c r="B29" s="112"/>
      <c r="C29" s="112"/>
      <c r="D29" s="113"/>
      <c r="H29" s="21"/>
      <c r="I29" s="19"/>
      <c r="K29" s="21"/>
    </row>
    <row r="30" spans="1:11" ht="129.75" customHeight="1">
      <c r="A30" s="114">
        <f>IF(C27="-","",VLOOKUP(C27,reserviert!G37:H39,2))</f>
      </c>
      <c r="B30" s="115"/>
      <c r="C30" s="115"/>
      <c r="D30" s="116"/>
      <c r="H30" s="21"/>
      <c r="I30" s="19"/>
      <c r="K30" s="21"/>
    </row>
    <row r="31" spans="1:11" ht="45.75" customHeight="1">
      <c r="A31" s="102" t="str">
        <f>reserviert!H39</f>
        <v>Weitere Informationen zu Vibrationen und Massnahmen finden Sie in der Broschüre "Risikofaktor Vibrationen. So schützen Sie die Gesundheit Ihrer Mitarbeitenden" (Bestellnummer: 44089.d)</v>
      </c>
      <c r="B31" s="103"/>
      <c r="C31" s="103"/>
      <c r="D31" s="104"/>
      <c r="H31" s="21"/>
      <c r="I31" s="19"/>
      <c r="K31" s="21"/>
    </row>
  </sheetData>
  <sheetProtection sheet="1" selectLockedCells="1"/>
  <mergeCells count="11">
    <mergeCell ref="A31:D31"/>
    <mergeCell ref="B3:D3"/>
    <mergeCell ref="B4:D4"/>
    <mergeCell ref="B5:D5"/>
    <mergeCell ref="B7:D7"/>
    <mergeCell ref="B8:D8"/>
    <mergeCell ref="B9:D9"/>
    <mergeCell ref="B6:D6"/>
    <mergeCell ref="B10:D10"/>
    <mergeCell ref="A29:D29"/>
    <mergeCell ref="A30:D30"/>
  </mergeCells>
  <conditionalFormatting sqref="F24:G24">
    <cfRule type="cellIs" priority="1" dxfId="4" operator="greaterThan" stopIfTrue="1">
      <formula>#REF!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3"/>
  <legacyDrawing r:id="rId2"/>
  <oleObjects>
    <oleObject progId="Equation.3" shapeId="306497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B13" sqref="B13"/>
    </sheetView>
  </sheetViews>
  <sheetFormatPr defaultColWidth="9.375" defaultRowHeight="18" customHeight="1"/>
  <cols>
    <col min="1" max="1" width="41.25390625" style="19" customWidth="1"/>
    <col min="2" max="2" width="9.25390625" style="20" customWidth="1"/>
    <col min="3" max="3" width="16.625" style="20" customWidth="1"/>
    <col min="4" max="4" width="16.00390625" style="34" customWidth="1"/>
    <col min="5" max="5" width="13.25390625" style="19" customWidth="1"/>
    <col min="6" max="6" width="2.50390625" style="21" customWidth="1"/>
    <col min="7" max="7" width="9.50390625" style="21" customWidth="1"/>
    <col min="8" max="8" width="9.625" style="21" customWidth="1"/>
    <col min="9" max="9" width="8.625" style="21" bestFit="1" customWidth="1"/>
    <col min="10" max="10" width="8.625" style="19" bestFit="1" customWidth="1"/>
    <col min="11" max="11" width="10.50390625" style="21" customWidth="1"/>
    <col min="12" max="15" width="9.25390625" style="19" customWidth="1"/>
    <col min="16" max="16384" width="9.375" style="19" customWidth="1"/>
  </cols>
  <sheetData>
    <row r="1" spans="1:15" s="16" customFormat="1" ht="20.25">
      <c r="A1" s="17" t="str">
        <f>reserviert!H2</f>
        <v>Beurteilung der Ganzkörper-Vibrationsbelastung</v>
      </c>
      <c r="B1" s="15"/>
      <c r="C1" s="15"/>
      <c r="D1" s="49"/>
      <c r="F1" s="17"/>
      <c r="L1" s="18"/>
      <c r="M1" s="18"/>
      <c r="N1" s="18"/>
      <c r="O1" s="18"/>
    </row>
    <row r="2" spans="12:15" ht="18" customHeight="1">
      <c r="L2" s="18"/>
      <c r="M2" s="18"/>
      <c r="N2" s="18"/>
      <c r="O2" s="18"/>
    </row>
    <row r="3" spans="1:15" ht="18" customHeight="1">
      <c r="A3" s="21" t="str">
        <f>reserviert!H3</f>
        <v>Firma:</v>
      </c>
      <c r="B3" s="124"/>
      <c r="C3" s="124"/>
      <c r="D3" s="124"/>
      <c r="E3" s="125"/>
      <c r="G3" s="43" t="str">
        <f>reserviert!H29</f>
        <v>Zeitumrechnung</v>
      </c>
      <c r="I3" s="22"/>
      <c r="J3" s="18"/>
      <c r="K3" s="22"/>
      <c r="L3" s="18"/>
      <c r="M3" s="18"/>
      <c r="N3" s="18"/>
      <c r="O3" s="18"/>
    </row>
    <row r="4" spans="1:15" ht="18" customHeight="1">
      <c r="A4" s="21" t="str">
        <f>reserviert!H4</f>
        <v>Abteilung:</v>
      </c>
      <c r="B4" s="124"/>
      <c r="C4" s="124"/>
      <c r="D4" s="124"/>
      <c r="E4" s="125"/>
      <c r="G4" s="45" t="s">
        <v>33</v>
      </c>
      <c r="I4" s="22"/>
      <c r="J4" s="18"/>
      <c r="K4" s="22"/>
      <c r="L4" s="18"/>
      <c r="M4" s="18"/>
      <c r="N4" s="18"/>
      <c r="O4" s="18"/>
    </row>
    <row r="5" spans="1:15" ht="18" customHeight="1">
      <c r="A5" s="21" t="str">
        <f>reserviert!H5</f>
        <v>Funktion:</v>
      </c>
      <c r="B5" s="124"/>
      <c r="C5" s="124"/>
      <c r="D5" s="124"/>
      <c r="E5" s="125"/>
      <c r="G5" s="84"/>
      <c r="I5" s="22"/>
      <c r="J5" s="18"/>
      <c r="K5" s="22"/>
      <c r="L5" s="18"/>
      <c r="M5" s="18"/>
      <c r="N5" s="18"/>
      <c r="O5" s="18"/>
    </row>
    <row r="6" spans="2:15" ht="18" customHeight="1">
      <c r="B6" s="126"/>
      <c r="C6" s="126"/>
      <c r="D6" s="126"/>
      <c r="E6" s="126"/>
      <c r="G6" s="24"/>
      <c r="H6" s="23"/>
      <c r="I6" s="22"/>
      <c r="J6" s="18"/>
      <c r="K6" s="22"/>
      <c r="L6" s="18"/>
      <c r="M6" s="18"/>
      <c r="N6" s="18"/>
      <c r="O6" s="18"/>
    </row>
    <row r="7" spans="1:15" ht="18" customHeight="1">
      <c r="A7" s="19" t="str">
        <f>reserviert!H6</f>
        <v>Beurteilung durch:</v>
      </c>
      <c r="B7" s="127"/>
      <c r="C7" s="127"/>
      <c r="D7" s="127"/>
      <c r="E7" s="127"/>
      <c r="G7" s="24"/>
      <c r="H7" s="23"/>
      <c r="I7" s="22"/>
      <c r="J7" s="18"/>
      <c r="K7" s="22"/>
      <c r="L7" s="18"/>
      <c r="M7" s="18"/>
      <c r="N7" s="18"/>
      <c r="O7" s="18"/>
    </row>
    <row r="8" spans="1:15" ht="18" customHeight="1">
      <c r="A8" s="40" t="str">
        <f>reserviert!H7</f>
        <v>Messgerät / Datengrundlage:</v>
      </c>
      <c r="B8" s="127"/>
      <c r="C8" s="127"/>
      <c r="D8" s="127"/>
      <c r="E8" s="127"/>
      <c r="G8" s="64">
        <f>IF(SUM(K13:K22)&gt;2000,reserviert!H31,"")</f>
      </c>
      <c r="H8" s="23"/>
      <c r="I8" s="22"/>
      <c r="J8" s="18"/>
      <c r="K8" s="22"/>
      <c r="L8" s="18"/>
      <c r="M8" s="18"/>
      <c r="N8" s="18"/>
      <c r="O8" s="18"/>
    </row>
    <row r="9" spans="1:15" ht="18" customHeight="1">
      <c r="A9" s="83"/>
      <c r="B9" s="127"/>
      <c r="C9" s="127"/>
      <c r="D9" s="127"/>
      <c r="E9" s="127"/>
      <c r="G9" s="24"/>
      <c r="H9" s="23"/>
      <c r="I9" s="22"/>
      <c r="J9" s="18"/>
      <c r="K9" s="22"/>
      <c r="L9" s="18"/>
      <c r="M9" s="18"/>
      <c r="N9" s="18"/>
      <c r="O9" s="18"/>
    </row>
    <row r="10" spans="7:15" ht="18" customHeight="1">
      <c r="G10" s="26" t="str">
        <f>reserviert!H30</f>
        <v>Berechnungen</v>
      </c>
      <c r="H10" s="23"/>
      <c r="I10" s="23"/>
      <c r="J10" s="18"/>
      <c r="K10" s="23"/>
      <c r="L10" s="18"/>
      <c r="M10" s="18"/>
      <c r="N10" s="18"/>
      <c r="O10" s="18"/>
    </row>
    <row r="11" spans="1:15" ht="18" customHeight="1">
      <c r="A11" s="27" t="str">
        <f>reserviert!H10</f>
        <v>Tätigkeit</v>
      </c>
      <c r="B11" s="28" t="s">
        <v>134</v>
      </c>
      <c r="C11" s="28" t="str">
        <f>reserviert!H11</f>
        <v>Expositionszeit</v>
      </c>
      <c r="D11" s="28" t="str">
        <f>reserviert!H12</f>
        <v>kommt vor an</v>
      </c>
      <c r="E11" s="28" t="str">
        <f>reserviert!H13</f>
        <v>Anteil</v>
      </c>
      <c r="F11" s="34"/>
      <c r="G11" s="30" t="s">
        <v>3</v>
      </c>
      <c r="H11" s="30" t="s">
        <v>135</v>
      </c>
      <c r="I11" s="30" t="s">
        <v>136</v>
      </c>
      <c r="J11" s="30" t="s">
        <v>103</v>
      </c>
      <c r="K11" s="30" t="s">
        <v>4</v>
      </c>
      <c r="L11" s="30" t="s">
        <v>4</v>
      </c>
      <c r="M11" s="30" t="s">
        <v>137</v>
      </c>
      <c r="N11" s="30" t="s">
        <v>138</v>
      </c>
      <c r="O11" s="30" t="s">
        <v>107</v>
      </c>
    </row>
    <row r="12" spans="1:15" ht="18" customHeight="1">
      <c r="A12" s="31" t="s">
        <v>2</v>
      </c>
      <c r="B12" s="31" t="s">
        <v>105</v>
      </c>
      <c r="C12" s="31" t="str">
        <f>reserviert!H27</f>
        <v>h.xx/Tag</v>
      </c>
      <c r="D12" s="50" t="str">
        <f>reserviert!H28</f>
        <v>Tag/Jahr</v>
      </c>
      <c r="E12" s="31"/>
      <c r="F12" s="34"/>
      <c r="G12" s="30" t="s">
        <v>0</v>
      </c>
      <c r="H12" s="30" t="s">
        <v>102</v>
      </c>
      <c r="I12" s="30" t="s">
        <v>106</v>
      </c>
      <c r="J12" s="30" t="s">
        <v>102</v>
      </c>
      <c r="K12" s="30" t="s">
        <v>5</v>
      </c>
      <c r="L12" s="30" t="s">
        <v>0</v>
      </c>
      <c r="M12" s="30" t="s">
        <v>102</v>
      </c>
      <c r="N12" s="30" t="s">
        <v>106</v>
      </c>
      <c r="O12" s="30" t="s">
        <v>102</v>
      </c>
    </row>
    <row r="13" spans="1:15" ht="18" customHeight="1">
      <c r="A13" s="85"/>
      <c r="B13" s="86"/>
      <c r="C13" s="89"/>
      <c r="D13" s="89"/>
      <c r="E13" s="33">
        <f>IF(AND(ISNUMBER(M13),$O$13&gt;0),REPT("|",ROUND((M13/$O$13)^2*25,0)),"")</f>
      </c>
      <c r="F13" s="37"/>
      <c r="G13" s="48" t="str">
        <f>IF(ISNUMBER(C13),C13/8,"-")</f>
        <v>-</v>
      </c>
      <c r="H13" s="63" t="str">
        <f>IF(ISNUMBER($C13),SQRT($C13/8)*B13,"-")</f>
        <v>-</v>
      </c>
      <c r="I13" s="63" t="str">
        <f>IF(ISNUMBER(H13),H13^2,"-")</f>
        <v>-</v>
      </c>
      <c r="J13" s="24">
        <f>SQRT(SUM(I13:I22))</f>
        <v>0</v>
      </c>
      <c r="K13" s="51" t="str">
        <f>IF(COUNT(C13,D13)=2,D13*C13,"-")</f>
        <v>-</v>
      </c>
      <c r="L13" s="48" t="str">
        <f>IF(COUNT(C13,D13)=2,C13*D13/Jahresstunden,"-")</f>
        <v>-</v>
      </c>
      <c r="M13" s="35" t="str">
        <f aca="true" t="shared" si="0" ref="M13:M22">IF(ISNUMBER($L13),B13*SQRT($L13),"-")</f>
        <v>-</v>
      </c>
      <c r="N13" s="24" t="str">
        <f>IF(ISNUMBER(M13),M13^2,"-")</f>
        <v>-</v>
      </c>
      <c r="O13" s="24">
        <f>SQRT(SUM(N13:N22))</f>
        <v>0</v>
      </c>
    </row>
    <row r="14" spans="1:15" ht="18" customHeight="1">
      <c r="A14" s="85"/>
      <c r="B14" s="86"/>
      <c r="C14" s="89"/>
      <c r="D14" s="89"/>
      <c r="E14" s="33">
        <f aca="true" t="shared" si="1" ref="E14:E22">IF(AND(ISNUMBER(M14),$O$13&gt;0),REPT("|",ROUND((M14/$O$13)^2*25,0)),"")</f>
      </c>
      <c r="F14" s="37"/>
      <c r="G14" s="48" t="str">
        <f aca="true" t="shared" si="2" ref="G14:G22">IF(ISNUMBER(C14),C14/8,"-")</f>
        <v>-</v>
      </c>
      <c r="H14" s="63" t="str">
        <f>IF(ISNUMBER($C14),SQRT($C14/8)*B14,"-")</f>
        <v>-</v>
      </c>
      <c r="I14" s="63" t="str">
        <f aca="true" t="shared" si="3" ref="I14:I22">IF(ISNUMBER(H14),H14^2,"-")</f>
        <v>-</v>
      </c>
      <c r="J14" s="24"/>
      <c r="K14" s="51" t="str">
        <f aca="true" t="shared" si="4" ref="K14:K22">IF(COUNT(C14,D14)=2,D14*C14,"-")</f>
        <v>-</v>
      </c>
      <c r="L14" s="48" t="str">
        <f aca="true" t="shared" si="5" ref="L14:L22">IF(COUNT(C14,D14)=2,C14*D14/Jahresstunden,"-")</f>
        <v>-</v>
      </c>
      <c r="M14" s="35" t="str">
        <f t="shared" si="0"/>
        <v>-</v>
      </c>
      <c r="N14" s="24" t="str">
        <f aca="true" t="shared" si="6" ref="N14:N22">IF(ISNUMBER(M14),M14^2,"-")</f>
        <v>-</v>
      </c>
      <c r="O14" s="22"/>
    </row>
    <row r="15" spans="1:15" ht="18" customHeight="1">
      <c r="A15" s="85"/>
      <c r="B15" s="86"/>
      <c r="C15" s="89"/>
      <c r="D15" s="89"/>
      <c r="E15" s="33">
        <f t="shared" si="1"/>
      </c>
      <c r="F15" s="37"/>
      <c r="G15" s="48" t="str">
        <f t="shared" si="2"/>
        <v>-</v>
      </c>
      <c r="H15" s="63" t="str">
        <f>IF(ISNUMBER($C15),SQRT($C15/8)*B15,"-")</f>
        <v>-</v>
      </c>
      <c r="I15" s="63" t="str">
        <f t="shared" si="3"/>
        <v>-</v>
      </c>
      <c r="J15" s="24"/>
      <c r="K15" s="51" t="str">
        <f t="shared" si="4"/>
        <v>-</v>
      </c>
      <c r="L15" s="48" t="str">
        <f t="shared" si="5"/>
        <v>-</v>
      </c>
      <c r="M15" s="35" t="str">
        <f t="shared" si="0"/>
        <v>-</v>
      </c>
      <c r="N15" s="24" t="str">
        <f t="shared" si="6"/>
        <v>-</v>
      </c>
      <c r="O15" s="18"/>
    </row>
    <row r="16" spans="1:15" ht="18" customHeight="1">
      <c r="A16" s="85"/>
      <c r="B16" s="86"/>
      <c r="C16" s="89"/>
      <c r="D16" s="89"/>
      <c r="E16" s="33">
        <f t="shared" si="1"/>
      </c>
      <c r="F16" s="37"/>
      <c r="G16" s="48" t="str">
        <f t="shared" si="2"/>
        <v>-</v>
      </c>
      <c r="H16" s="63" t="str">
        <f>IF(ISNUMBER($C16),SQRT($C16/8)*B16,"-")</f>
        <v>-</v>
      </c>
      <c r="I16" s="63" t="str">
        <f t="shared" si="3"/>
        <v>-</v>
      </c>
      <c r="J16" s="24"/>
      <c r="K16" s="51" t="str">
        <f t="shared" si="4"/>
        <v>-</v>
      </c>
      <c r="L16" s="48" t="str">
        <f t="shared" si="5"/>
        <v>-</v>
      </c>
      <c r="M16" s="35" t="str">
        <f t="shared" si="0"/>
        <v>-</v>
      </c>
      <c r="N16" s="24" t="str">
        <f t="shared" si="6"/>
        <v>-</v>
      </c>
      <c r="O16" s="18"/>
    </row>
    <row r="17" spans="1:15" ht="18" customHeight="1">
      <c r="A17" s="85"/>
      <c r="B17" s="86"/>
      <c r="C17" s="89"/>
      <c r="D17" s="89"/>
      <c r="E17" s="33">
        <f t="shared" si="1"/>
      </c>
      <c r="F17" s="37"/>
      <c r="G17" s="48" t="str">
        <f t="shared" si="2"/>
        <v>-</v>
      </c>
      <c r="H17" s="63" t="str">
        <f aca="true" t="shared" si="7" ref="H17:H22">IF(ISNUMBER(C17),SQRT(C17/8)*B17,"-")</f>
        <v>-</v>
      </c>
      <c r="I17" s="63" t="str">
        <f t="shared" si="3"/>
        <v>-</v>
      </c>
      <c r="J17" s="24"/>
      <c r="K17" s="51" t="str">
        <f t="shared" si="4"/>
        <v>-</v>
      </c>
      <c r="L17" s="48" t="str">
        <f t="shared" si="5"/>
        <v>-</v>
      </c>
      <c r="M17" s="35" t="str">
        <f t="shared" si="0"/>
        <v>-</v>
      </c>
      <c r="N17" s="24" t="str">
        <f t="shared" si="6"/>
        <v>-</v>
      </c>
      <c r="O17" s="18"/>
    </row>
    <row r="18" spans="1:15" ht="18" customHeight="1">
      <c r="A18" s="85"/>
      <c r="B18" s="86"/>
      <c r="C18" s="89"/>
      <c r="D18" s="89"/>
      <c r="E18" s="33">
        <f t="shared" si="1"/>
      </c>
      <c r="F18" s="37"/>
      <c r="G18" s="48" t="str">
        <f t="shared" si="2"/>
        <v>-</v>
      </c>
      <c r="H18" s="63" t="str">
        <f t="shared" si="7"/>
        <v>-</v>
      </c>
      <c r="I18" s="63" t="str">
        <f t="shared" si="3"/>
        <v>-</v>
      </c>
      <c r="J18" s="24"/>
      <c r="K18" s="51" t="str">
        <f t="shared" si="4"/>
        <v>-</v>
      </c>
      <c r="L18" s="48" t="str">
        <f t="shared" si="5"/>
        <v>-</v>
      </c>
      <c r="M18" s="35" t="str">
        <f t="shared" si="0"/>
        <v>-</v>
      </c>
      <c r="N18" s="24" t="str">
        <f t="shared" si="6"/>
        <v>-</v>
      </c>
      <c r="O18" s="22"/>
    </row>
    <row r="19" spans="1:15" ht="18" customHeight="1">
      <c r="A19" s="85"/>
      <c r="B19" s="86"/>
      <c r="C19" s="89"/>
      <c r="D19" s="89"/>
      <c r="E19" s="33">
        <f t="shared" si="1"/>
      </c>
      <c r="F19" s="37"/>
      <c r="G19" s="48" t="str">
        <f t="shared" si="2"/>
        <v>-</v>
      </c>
      <c r="H19" s="63" t="str">
        <f t="shared" si="7"/>
        <v>-</v>
      </c>
      <c r="I19" s="63" t="str">
        <f t="shared" si="3"/>
        <v>-</v>
      </c>
      <c r="J19" s="24"/>
      <c r="K19" s="51" t="str">
        <f t="shared" si="4"/>
        <v>-</v>
      </c>
      <c r="L19" s="48" t="str">
        <f t="shared" si="5"/>
        <v>-</v>
      </c>
      <c r="M19" s="35" t="str">
        <f t="shared" si="0"/>
        <v>-</v>
      </c>
      <c r="N19" s="24" t="str">
        <f t="shared" si="6"/>
        <v>-</v>
      </c>
      <c r="O19" s="18"/>
    </row>
    <row r="20" spans="1:15" ht="18" customHeight="1">
      <c r="A20" s="85"/>
      <c r="B20" s="86"/>
      <c r="C20" s="89"/>
      <c r="D20" s="89"/>
      <c r="E20" s="33">
        <f t="shared" si="1"/>
      </c>
      <c r="F20" s="37"/>
      <c r="G20" s="48" t="str">
        <f t="shared" si="2"/>
        <v>-</v>
      </c>
      <c r="H20" s="63" t="str">
        <f t="shared" si="7"/>
        <v>-</v>
      </c>
      <c r="I20" s="63" t="str">
        <f t="shared" si="3"/>
        <v>-</v>
      </c>
      <c r="J20" s="24"/>
      <c r="K20" s="51" t="str">
        <f t="shared" si="4"/>
        <v>-</v>
      </c>
      <c r="L20" s="48" t="str">
        <f t="shared" si="5"/>
        <v>-</v>
      </c>
      <c r="M20" s="35" t="str">
        <f t="shared" si="0"/>
        <v>-</v>
      </c>
      <c r="N20" s="24" t="str">
        <f t="shared" si="6"/>
        <v>-</v>
      </c>
      <c r="O20" s="18"/>
    </row>
    <row r="21" spans="1:15" ht="18" customHeight="1">
      <c r="A21" s="85"/>
      <c r="B21" s="86"/>
      <c r="C21" s="89"/>
      <c r="D21" s="89"/>
      <c r="E21" s="33">
        <f t="shared" si="1"/>
      </c>
      <c r="F21" s="37"/>
      <c r="G21" s="48" t="str">
        <f t="shared" si="2"/>
        <v>-</v>
      </c>
      <c r="H21" s="63" t="str">
        <f t="shared" si="7"/>
        <v>-</v>
      </c>
      <c r="I21" s="63" t="str">
        <f t="shared" si="3"/>
        <v>-</v>
      </c>
      <c r="J21" s="24"/>
      <c r="K21" s="51" t="str">
        <f t="shared" si="4"/>
        <v>-</v>
      </c>
      <c r="L21" s="48" t="str">
        <f t="shared" si="5"/>
        <v>-</v>
      </c>
      <c r="M21" s="35" t="str">
        <f t="shared" si="0"/>
        <v>-</v>
      </c>
      <c r="N21" s="24" t="str">
        <f t="shared" si="6"/>
        <v>-</v>
      </c>
      <c r="O21" s="18"/>
    </row>
    <row r="22" spans="1:15" ht="18" customHeight="1">
      <c r="A22" s="85"/>
      <c r="B22" s="86"/>
      <c r="C22" s="89"/>
      <c r="D22" s="89"/>
      <c r="E22" s="33">
        <f t="shared" si="1"/>
      </c>
      <c r="F22" s="37"/>
      <c r="G22" s="48" t="str">
        <f t="shared" si="2"/>
        <v>-</v>
      </c>
      <c r="H22" s="63" t="str">
        <f t="shared" si="7"/>
        <v>-</v>
      </c>
      <c r="I22" s="63" t="str">
        <f t="shared" si="3"/>
        <v>-</v>
      </c>
      <c r="J22" s="24"/>
      <c r="K22" s="51" t="str">
        <f t="shared" si="4"/>
        <v>-</v>
      </c>
      <c r="L22" s="48" t="str">
        <f t="shared" si="5"/>
        <v>-</v>
      </c>
      <c r="M22" s="35" t="str">
        <f t="shared" si="0"/>
        <v>-</v>
      </c>
      <c r="N22" s="24" t="str">
        <f t="shared" si="6"/>
        <v>-</v>
      </c>
      <c r="O22" s="22"/>
    </row>
    <row r="23" spans="2:14" ht="6.75" customHeight="1">
      <c r="B23" s="19"/>
      <c r="C23" s="19"/>
      <c r="D23" s="39"/>
      <c r="F23" s="19"/>
      <c r="G23" s="19"/>
      <c r="H23" s="38"/>
      <c r="I23" s="39"/>
      <c r="K23" s="19"/>
      <c r="L23" s="40"/>
      <c r="M23" s="40"/>
      <c r="N23" s="40"/>
    </row>
    <row r="24" spans="1:14" ht="18" customHeight="1">
      <c r="A24" s="27" t="str">
        <f>reserviert!H18</f>
        <v>Ganzkörper-Tagesexpositionswert</v>
      </c>
      <c r="B24" s="28" t="s">
        <v>156</v>
      </c>
      <c r="C24" s="53">
        <f>IF(A8_h,ROUND(A8_h,1),"")</f>
      </c>
      <c r="D24" s="29" t="s">
        <v>104</v>
      </c>
      <c r="E24" s="31"/>
      <c r="H24" s="19"/>
      <c r="I24" s="39"/>
      <c r="K24" s="19"/>
      <c r="L24" s="40"/>
      <c r="M24" s="40"/>
      <c r="N24" s="40"/>
    </row>
    <row r="25" spans="1:14" ht="34.5" customHeight="1">
      <c r="A25" s="80" t="str">
        <f>reserviert!H19</f>
        <v>Ganzkörper-Tagesexpositionswert (gemittelt über das Jahr)</v>
      </c>
      <c r="B25" s="28" t="s">
        <v>155</v>
      </c>
      <c r="C25" s="53">
        <f>IF(A2000_h,ROUND(A2000_h,1),"")</f>
      </c>
      <c r="D25" s="29" t="s">
        <v>104</v>
      </c>
      <c r="E25" s="31"/>
      <c r="H25" s="19"/>
      <c r="I25" s="19"/>
      <c r="K25" s="19"/>
      <c r="L25" s="40"/>
      <c r="M25" s="40"/>
      <c r="N25" s="40"/>
    </row>
    <row r="26" spans="1:14" ht="6.75" customHeight="1">
      <c r="A26" s="42"/>
      <c r="B26" s="41"/>
      <c r="C26" s="75"/>
      <c r="D26" s="66"/>
      <c r="E26" s="76"/>
      <c r="H26" s="19"/>
      <c r="I26" s="19"/>
      <c r="K26" s="19"/>
      <c r="L26" s="40"/>
      <c r="M26" s="40"/>
      <c r="N26" s="40"/>
    </row>
    <row r="27" spans="1:13" ht="18" customHeight="1">
      <c r="A27" s="67" t="s">
        <v>124</v>
      </c>
      <c r="B27" s="69"/>
      <c r="C27" s="69" t="str">
        <f>IF(AND(ISNUMBER(A2000_h_gerundet),A2000_h_gerundet&gt;=0.5),"M2",IF(AND(ISNUMBER(A8_h_gerundet),A8_h_gerundet&gt;=0.5),"M1","-"))</f>
        <v>-</v>
      </c>
      <c r="D27" s="68"/>
      <c r="E27" s="68"/>
      <c r="F27" s="42"/>
      <c r="G27" s="42"/>
      <c r="H27" s="42"/>
      <c r="I27" s="42"/>
      <c r="J27" s="42"/>
      <c r="K27" s="40"/>
      <c r="L27" s="40"/>
      <c r="M27" s="40"/>
    </row>
    <row r="28" ht="6.75" customHeight="1"/>
    <row r="29" spans="1:5" ht="18" customHeight="1">
      <c r="A29" s="111" t="str">
        <f>'[1]reserviert'!H20</f>
        <v>zu treffende Massnahmen:</v>
      </c>
      <c r="B29" s="112"/>
      <c r="C29" s="112"/>
      <c r="D29" s="112"/>
      <c r="E29" s="113"/>
    </row>
    <row r="30" spans="1:5" ht="129.75" customHeight="1">
      <c r="A30" s="114">
        <f>IF(C27="-","",VLOOKUP(C27,reserviert!G37:H39,2))</f>
      </c>
      <c r="B30" s="115"/>
      <c r="C30" s="115"/>
      <c r="D30" s="115"/>
      <c r="E30" s="116"/>
    </row>
    <row r="31" spans="1:5" ht="36" customHeight="1">
      <c r="A31" s="102" t="str">
        <f>reserviert!H39</f>
        <v>Weitere Informationen zu Vibrationen und Massnahmen finden Sie in der Broschüre "Risikofaktor Vibrationen. So schützen Sie die Gesundheit Ihrer Mitarbeitenden" (Bestellnummer: 44089.d)</v>
      </c>
      <c r="B31" s="103"/>
      <c r="C31" s="103"/>
      <c r="D31" s="103"/>
      <c r="E31" s="104"/>
    </row>
  </sheetData>
  <sheetProtection sheet="1" selectLockedCells="1"/>
  <mergeCells count="10">
    <mergeCell ref="B6:E6"/>
    <mergeCell ref="B3:E3"/>
    <mergeCell ref="B4:E4"/>
    <mergeCell ref="B5:E5"/>
    <mergeCell ref="A29:E29"/>
    <mergeCell ref="A30:E30"/>
    <mergeCell ref="A31:E31"/>
    <mergeCell ref="B9:E9"/>
    <mergeCell ref="B7:E7"/>
    <mergeCell ref="B8:E8"/>
  </mergeCells>
  <conditionalFormatting sqref="I23:I24 D23">
    <cfRule type="cellIs" priority="1" dxfId="4" operator="greaterThan" stopIfTrue="1">
      <formula>1</formula>
    </cfRule>
  </conditionalFormatting>
  <conditionalFormatting sqref="H23">
    <cfRule type="cellIs" priority="10" dxfId="4" operator="greaterThan" stopIfTrue="1">
      <formula>$K$5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4"/>
  <legacyDrawing r:id="rId3"/>
  <oleObjects>
    <oleObject progId="Equation.3" shapeId="3064970" r:id="rId1"/>
    <oleObject progId="Equation.3" shapeId="306496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H39"/>
  <sheetViews>
    <sheetView zoomScale="120" zoomScaleNormal="120" zoomScalePageLayoutView="0" workbookViewId="0" topLeftCell="A1">
      <selection activeCell="E17" sqref="E17"/>
    </sheetView>
  </sheetViews>
  <sheetFormatPr defaultColWidth="11.00390625" defaultRowHeight="14.25"/>
  <cols>
    <col min="1" max="1" width="14.125" style="0" customWidth="1"/>
    <col min="3" max="3" width="3.125" style="0" customWidth="1"/>
    <col min="4" max="4" width="37.50390625" style="12" customWidth="1"/>
    <col min="5" max="5" width="67.25390625" style="62" customWidth="1"/>
    <col min="6" max="6" width="54.00390625" style="62" customWidth="1"/>
    <col min="7" max="7" width="3.125" style="0" customWidth="1"/>
    <col min="8" max="8" width="31.125" style="13" bestFit="1" customWidth="1"/>
  </cols>
  <sheetData>
    <row r="1" spans="1:8" ht="15">
      <c r="A1" s="7" t="s">
        <v>26</v>
      </c>
      <c r="B1" s="7" t="s">
        <v>27</v>
      </c>
      <c r="D1" s="11" t="s">
        <v>41</v>
      </c>
      <c r="E1" s="61" t="s">
        <v>80</v>
      </c>
      <c r="F1" s="61" t="s">
        <v>74</v>
      </c>
      <c r="H1" s="13" t="s">
        <v>42</v>
      </c>
    </row>
    <row r="2" spans="1:8" s="6" customFormat="1" ht="14.25">
      <c r="A2" s="8" t="str">
        <f>H23</f>
        <v>1 Tag</v>
      </c>
      <c r="B2" s="10">
        <v>8</v>
      </c>
      <c r="D2" s="9" t="s">
        <v>157</v>
      </c>
      <c r="E2" s="82" t="s">
        <v>189</v>
      </c>
      <c r="F2" s="82" t="s">
        <v>168</v>
      </c>
      <c r="H2" s="13" t="str">
        <f>INDEX(D2:F2,1,$B$8)</f>
        <v>Beurteilung der Ganzkörper-Vibrationsbelastung</v>
      </c>
    </row>
    <row r="3" spans="1:8" ht="14.25">
      <c r="A3" s="9" t="str">
        <f>H24</f>
        <v>1 Woche</v>
      </c>
      <c r="B3" s="10">
        <v>40</v>
      </c>
      <c r="D3" s="12" t="s">
        <v>12</v>
      </c>
      <c r="E3" s="82" t="s">
        <v>43</v>
      </c>
      <c r="F3" s="82" t="s">
        <v>75</v>
      </c>
      <c r="H3" s="13" t="str">
        <f aca="true" t="shared" si="0" ref="H3:H31">INDEX(D3:F3,1,$B$8)</f>
        <v>Firma:</v>
      </c>
    </row>
    <row r="4" spans="1:8" ht="14.25">
      <c r="A4" s="9" t="str">
        <f>H25</f>
        <v>1 Monat</v>
      </c>
      <c r="B4" s="10">
        <v>160</v>
      </c>
      <c r="D4" s="12" t="s">
        <v>13</v>
      </c>
      <c r="E4" s="82" t="s">
        <v>190</v>
      </c>
      <c r="F4" s="82" t="s">
        <v>76</v>
      </c>
      <c r="H4" s="13" t="str">
        <f t="shared" si="0"/>
        <v>Abteilung:</v>
      </c>
    </row>
    <row r="5" spans="1:8" ht="14.25">
      <c r="A5" s="9" t="str">
        <f>H26</f>
        <v>1 Jahr</v>
      </c>
      <c r="B5" s="10">
        <v>2000</v>
      </c>
      <c r="D5" s="12" t="s">
        <v>11</v>
      </c>
      <c r="E5" s="82" t="s">
        <v>44</v>
      </c>
      <c r="F5" s="82" t="s">
        <v>77</v>
      </c>
      <c r="H5" s="13" t="str">
        <f t="shared" si="0"/>
        <v>Funktion:</v>
      </c>
    </row>
    <row r="6" spans="4:8" ht="14.25">
      <c r="D6" s="12" t="s">
        <v>10</v>
      </c>
      <c r="E6" s="82" t="s">
        <v>45</v>
      </c>
      <c r="F6" s="82" t="s">
        <v>78</v>
      </c>
      <c r="H6" s="13" t="str">
        <f t="shared" si="0"/>
        <v>Beurteilung durch:</v>
      </c>
    </row>
    <row r="7" spans="1:8" ht="14.25">
      <c r="A7" t="s">
        <v>58</v>
      </c>
      <c r="B7" s="6" t="str">
        <f>Sprache</f>
        <v>Deutsch</v>
      </c>
      <c r="D7" s="12" t="s">
        <v>14</v>
      </c>
      <c r="E7" s="82" t="s">
        <v>108</v>
      </c>
      <c r="F7" s="82" t="s">
        <v>109</v>
      </c>
      <c r="H7" s="13" t="str">
        <f t="shared" si="0"/>
        <v>Messgerät / Datengrundlage:</v>
      </c>
    </row>
    <row r="8" spans="1:8" ht="14.25">
      <c r="A8" t="s">
        <v>59</v>
      </c>
      <c r="B8" s="6">
        <f>MATCH(Sprache,Sprachen,0)</f>
        <v>1</v>
      </c>
      <c r="D8" s="12" t="s">
        <v>29</v>
      </c>
      <c r="E8" s="82" t="s">
        <v>46</v>
      </c>
      <c r="F8" s="82" t="s">
        <v>180</v>
      </c>
      <c r="H8" s="13" t="str">
        <f t="shared" si="0"/>
        <v>Bezugszeit:</v>
      </c>
    </row>
    <row r="9" spans="4:8" ht="14.25">
      <c r="D9" s="65" t="s">
        <v>110</v>
      </c>
      <c r="E9" s="82" t="s">
        <v>111</v>
      </c>
      <c r="F9" s="82" t="s">
        <v>169</v>
      </c>
      <c r="H9" s="13" t="str">
        <f t="shared" si="0"/>
        <v>Vibrationsquelle</v>
      </c>
    </row>
    <row r="10" spans="4:8" ht="14.25">
      <c r="D10" s="12" t="s">
        <v>6</v>
      </c>
      <c r="E10" s="82" t="s">
        <v>81</v>
      </c>
      <c r="F10" s="82" t="s">
        <v>69</v>
      </c>
      <c r="H10" s="13" t="str">
        <f t="shared" si="0"/>
        <v>Tätigkeit</v>
      </c>
    </row>
    <row r="11" spans="4:8" ht="14.25">
      <c r="D11" s="12" t="s">
        <v>88</v>
      </c>
      <c r="E11" s="82" t="s">
        <v>90</v>
      </c>
      <c r="F11" s="82" t="s">
        <v>89</v>
      </c>
      <c r="H11" s="13" t="str">
        <f t="shared" si="0"/>
        <v>Expositionszeit</v>
      </c>
    </row>
    <row r="12" spans="4:8" ht="14.25">
      <c r="D12" s="12" t="s">
        <v>8</v>
      </c>
      <c r="E12" s="82" t="s">
        <v>82</v>
      </c>
      <c r="F12" s="82" t="s">
        <v>170</v>
      </c>
      <c r="H12" s="13" t="str">
        <f t="shared" si="0"/>
        <v>kommt vor an</v>
      </c>
    </row>
    <row r="13" spans="4:8" ht="14.25">
      <c r="D13" s="12" t="s">
        <v>9</v>
      </c>
      <c r="E13" s="82" t="s">
        <v>92</v>
      </c>
      <c r="F13" s="82" t="s">
        <v>171</v>
      </c>
      <c r="H13" s="13" t="str">
        <f t="shared" si="0"/>
        <v>Anteil</v>
      </c>
    </row>
    <row r="14" spans="4:8" ht="14.25">
      <c r="D14" s="12" t="s">
        <v>40</v>
      </c>
      <c r="E14" s="82" t="s">
        <v>83</v>
      </c>
      <c r="F14" s="82" t="s">
        <v>70</v>
      </c>
      <c r="H14" s="13" t="str">
        <f t="shared" si="0"/>
        <v>Anzahl Werte</v>
      </c>
    </row>
    <row r="15" spans="4:8" ht="14.25">
      <c r="D15" s="12" t="s">
        <v>39</v>
      </c>
      <c r="E15" s="82" t="s">
        <v>61</v>
      </c>
      <c r="F15" s="82" t="s">
        <v>71</v>
      </c>
      <c r="H15" s="13" t="str">
        <f t="shared" si="0"/>
        <v>Mittelwert</v>
      </c>
    </row>
    <row r="16" spans="4:8" ht="14.25">
      <c r="D16" s="12" t="s">
        <v>60</v>
      </c>
      <c r="E16" s="82" t="s">
        <v>62</v>
      </c>
      <c r="F16" s="82" t="s">
        <v>72</v>
      </c>
      <c r="H16" s="13" t="str">
        <f t="shared" si="0"/>
        <v>Summe</v>
      </c>
    </row>
    <row r="17" spans="4:8" ht="14.25">
      <c r="D17" s="9" t="s">
        <v>125</v>
      </c>
      <c r="E17" s="82" t="s">
        <v>120</v>
      </c>
      <c r="F17" s="82" t="s">
        <v>181</v>
      </c>
      <c r="H17" s="13" t="str">
        <f t="shared" si="0"/>
        <v>Exposition von Ganzkörpervibrationen:</v>
      </c>
    </row>
    <row r="18" spans="4:8" ht="14.25">
      <c r="D18" s="9" t="s">
        <v>153</v>
      </c>
      <c r="E18" s="82" t="s">
        <v>121</v>
      </c>
      <c r="F18" s="82" t="s">
        <v>182</v>
      </c>
      <c r="H18" s="13" t="str">
        <f t="shared" si="0"/>
        <v>Ganzkörper-Tagesexpositionswert</v>
      </c>
    </row>
    <row r="19" spans="4:8" ht="14.25">
      <c r="D19" s="9" t="s">
        <v>154</v>
      </c>
      <c r="E19" s="82" t="s">
        <v>122</v>
      </c>
      <c r="F19" s="82" t="s">
        <v>183</v>
      </c>
      <c r="H19" s="13" t="str">
        <f t="shared" si="0"/>
        <v>Ganzkörper-Tagesexpositionswert (gemittelt über das Jahr)</v>
      </c>
    </row>
    <row r="20" spans="4:8" ht="14.25">
      <c r="D20" s="12" t="s">
        <v>7</v>
      </c>
      <c r="E20" s="82" t="s">
        <v>86</v>
      </c>
      <c r="F20" s="82" t="s">
        <v>79</v>
      </c>
      <c r="H20" s="13" t="str">
        <f t="shared" si="0"/>
        <v>zu treffende Massnahmen:</v>
      </c>
    </row>
    <row r="21" spans="4:8" ht="14.25">
      <c r="D21" s="12" t="s">
        <v>112</v>
      </c>
      <c r="E21" s="82" t="s">
        <v>113</v>
      </c>
      <c r="F21" s="82" t="s">
        <v>114</v>
      </c>
      <c r="H21" s="13" t="str">
        <f t="shared" si="0"/>
        <v>Untersuchung:</v>
      </c>
    </row>
    <row r="22" spans="4:8" ht="14.25">
      <c r="D22" s="12" t="s">
        <v>27</v>
      </c>
      <c r="E22" s="82" t="s">
        <v>84</v>
      </c>
      <c r="F22" s="82" t="s">
        <v>91</v>
      </c>
      <c r="H22" s="13" t="str">
        <f t="shared" si="0"/>
        <v>Stunden</v>
      </c>
    </row>
    <row r="23" spans="4:8" ht="14.25">
      <c r="D23" s="12" t="s">
        <v>35</v>
      </c>
      <c r="E23" s="82" t="s">
        <v>49</v>
      </c>
      <c r="F23" s="82" t="s">
        <v>52</v>
      </c>
      <c r="H23" s="13" t="str">
        <f t="shared" si="0"/>
        <v>1 Tag</v>
      </c>
    </row>
    <row r="24" spans="4:8" ht="14.25">
      <c r="D24" s="12" t="s">
        <v>36</v>
      </c>
      <c r="E24" s="82" t="s">
        <v>50</v>
      </c>
      <c r="F24" s="82" t="s">
        <v>53</v>
      </c>
      <c r="H24" s="13" t="str">
        <f t="shared" si="0"/>
        <v>1 Woche</v>
      </c>
    </row>
    <row r="25" spans="4:8" ht="14.25">
      <c r="D25" s="12" t="s">
        <v>37</v>
      </c>
      <c r="E25" s="82" t="s">
        <v>51</v>
      </c>
      <c r="F25" s="82" t="s">
        <v>54</v>
      </c>
      <c r="H25" s="13" t="str">
        <f t="shared" si="0"/>
        <v>1 Monat</v>
      </c>
    </row>
    <row r="26" spans="4:8" ht="14.25">
      <c r="D26" s="12" t="s">
        <v>38</v>
      </c>
      <c r="E26" s="82" t="s">
        <v>123</v>
      </c>
      <c r="F26" s="82" t="s">
        <v>55</v>
      </c>
      <c r="H26" s="13" t="str">
        <f>INDEX(D26:F26,1,$B$8)</f>
        <v>1 Jahr</v>
      </c>
    </row>
    <row r="27" spans="4:8" ht="14.25">
      <c r="D27" s="12" t="s">
        <v>99</v>
      </c>
      <c r="E27" s="82" t="s">
        <v>100</v>
      </c>
      <c r="F27" s="82" t="s">
        <v>101</v>
      </c>
      <c r="H27" s="13" t="str">
        <f t="shared" si="0"/>
        <v>h.xx/Tag</v>
      </c>
    </row>
    <row r="28" spans="4:8" ht="14.25">
      <c r="D28" s="9" t="s">
        <v>133</v>
      </c>
      <c r="E28" s="82" t="s">
        <v>47</v>
      </c>
      <c r="F28" s="82" t="s">
        <v>93</v>
      </c>
      <c r="H28" s="13" t="str">
        <f>INDEX(D28:F28,1,$B$8)</f>
        <v>Tag/Jahr</v>
      </c>
    </row>
    <row r="29" spans="4:8" ht="14.25">
      <c r="D29" s="12" t="s">
        <v>31</v>
      </c>
      <c r="E29" s="82" t="s">
        <v>85</v>
      </c>
      <c r="F29" s="82" t="s">
        <v>73</v>
      </c>
      <c r="H29" s="13" t="str">
        <f t="shared" si="0"/>
        <v>Zeitumrechnung</v>
      </c>
    </row>
    <row r="30" spans="4:8" ht="14.25">
      <c r="D30" s="12" t="s">
        <v>34</v>
      </c>
      <c r="E30" s="82" t="s">
        <v>48</v>
      </c>
      <c r="F30" s="82" t="s">
        <v>172</v>
      </c>
      <c r="H30" s="13" t="str">
        <f t="shared" si="0"/>
        <v>Berechnungen</v>
      </c>
    </row>
    <row r="31" spans="4:8" ht="14.25">
      <c r="D31" s="12" t="s">
        <v>64</v>
      </c>
      <c r="E31" s="82" t="s">
        <v>87</v>
      </c>
      <c r="F31" s="82" t="s">
        <v>184</v>
      </c>
      <c r="H31" s="13" t="str">
        <f t="shared" si="0"/>
        <v>Achtung: Expositionszeit ist grösser als Bezugszeit!</v>
      </c>
    </row>
    <row r="36" spans="4:6" ht="15">
      <c r="D36" s="11" t="s">
        <v>126</v>
      </c>
      <c r="E36" s="61" t="s">
        <v>127</v>
      </c>
      <c r="F36" s="61" t="s">
        <v>128</v>
      </c>
    </row>
    <row r="37" spans="4:8" ht="171">
      <c r="D37" s="72" t="s">
        <v>139</v>
      </c>
      <c r="E37" s="72" t="s">
        <v>140</v>
      </c>
      <c r="F37" s="72" t="s">
        <v>173</v>
      </c>
      <c r="G37" s="73" t="s">
        <v>129</v>
      </c>
      <c r="H37" s="74" t="str">
        <f>INDEX(D37:F37,1,$B$8)</f>
        <v>• Information der Arbeitnehmenden über Gefährdung und Auswirkungen der Vibrationsbelastung
• Instruktion der Arbeitnehmenden über mögliche Schutzmassnahmen und deren Anwendung
• Vorsorglicher Unterhalt von Geräten und Maschinen
• Richtige Fahrersitzeinstellung bei Ganzkörper-Vibrationen.
• Kauf vibrationsarmer Geräte bei Ersatz alter Geräte.</v>
      </c>
    </row>
    <row r="38" spans="4:8" ht="242.25">
      <c r="D38" s="72" t="s">
        <v>141</v>
      </c>
      <c r="E38" s="72" t="s">
        <v>142</v>
      </c>
      <c r="F38" s="72" t="s">
        <v>174</v>
      </c>
      <c r="G38" s="73" t="s">
        <v>130</v>
      </c>
      <c r="H38" s="74" t="str">
        <f>INDEX(D38:F38,1,$B$8)</f>
        <v>• Information der Arbeitnehmenden über Gefährdung und Auswirkungen der Vibrationsbelastung
• Instruktion der Arbeitnehmenden über mögliche Schutzmassnahmen und deren Anwendung
• Vorsorglicher Unterhalt von Geräten und Maschinen
• Richtige Fahrersitzeinstellung bei Ganzkörper-Vibrationen.
• Kauf vibrationsarmer Geräte bei Ersatz alter Geräte
• Mögliche Ersatzverfahren anwenden
• Einbau optimierter Fahrersitze
• Reduktion der Expositionszeit pro Mitarbeiter</v>
      </c>
    </row>
    <row r="39" spans="4:8" ht="99.75">
      <c r="D39" s="72" t="s">
        <v>131</v>
      </c>
      <c r="E39" s="72" t="s">
        <v>132</v>
      </c>
      <c r="F39" s="72" t="s">
        <v>185</v>
      </c>
      <c r="H39" s="74" t="str">
        <f>INDEX(D39:F39,1,$B$8)</f>
        <v>Weitere Informationen zu Vibrationen und Massnahmen finden Sie in der Broschüre "Risikofaktor Vibrationen. So schützen Sie die Gesundheit Ihrer Mitarbeitenden" (Bestellnummer: 44089.d)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Suva Luzern, Bereich 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Beurteilung der Ganzkörper-Vibrationsbelastung</dc:title>
  <dc:subject/>
  <dc:creator>Andreas Marc Scherrer (SAM)</dc:creator>
  <cp:keywords>Ganzkörpervibrationen, Ganzkörper-Tagesexpositionswert A(8)</cp:keywords>
  <dc:description/>
  <cp:lastModifiedBy>Schneble Isabelle (MDL)</cp:lastModifiedBy>
  <cp:lastPrinted>2010-09-17T07:00:34Z</cp:lastPrinted>
  <dcterms:created xsi:type="dcterms:W3CDTF">2005-03-17T12:01:19Z</dcterms:created>
  <dcterms:modified xsi:type="dcterms:W3CDTF">2012-04-16T12:45:49Z</dcterms:modified>
  <cp:category/>
  <cp:version/>
  <cp:contentType/>
  <cp:contentStatus/>
</cp:coreProperties>
</file>